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45" windowWidth="4545" windowHeight="5235" activeTab="0"/>
  </bookViews>
  <sheets>
    <sheet name="FGTS" sheetId="1" r:id="rId1"/>
    <sheet name="Plan2" sheetId="2" r:id="rId2"/>
  </sheets>
  <externalReferences>
    <externalReference r:id="rId5"/>
    <externalReference r:id="rId6"/>
  </externalReferences>
  <definedNames>
    <definedName name="_Regression_Int" localSheetId="0" hidden="1">1</definedName>
    <definedName name="Print_Area_MI">'FGTS'!$A$21:$F$86</definedName>
    <definedName name="Print_Titles_MI">'FGTS'!$1:$12</definedName>
    <definedName name="_xlnm.Print_Titles" localSheetId="0">'FGTS'!$1:$12</definedName>
  </definedNames>
  <calcPr fullCalcOnLoad="1"/>
</workbook>
</file>

<file path=xl/sharedStrings.xml><?xml version="1.0" encoding="utf-8"?>
<sst xmlns="http://schemas.openxmlformats.org/spreadsheetml/2006/main" count="358" uniqueCount="243">
  <si>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</si>
  <si>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</si>
  <si>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</si>
  <si>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</si>
  <si>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</si>
  <si>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</si>
  <si>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</si>
  <si>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</si>
  <si>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</si>
  <si>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</si>
  <si>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Data da</t>
  </si>
  <si>
    <t>Sobre</t>
  </si>
  <si>
    <t>Saldo</t>
  </si>
  <si>
    <t>Coeficiente</t>
  </si>
  <si>
    <t>JAM</t>
  </si>
  <si>
    <t>Depósitos</t>
  </si>
  <si>
    <t>Valor dos</t>
  </si>
  <si>
    <t>Saldo Final</t>
  </si>
  <si>
    <t>Correção</t>
  </si>
  <si>
    <t>de</t>
  </si>
  <si>
    <t>Referentes</t>
  </si>
  <si>
    <t>na Data</t>
  </si>
  <si>
    <t>em:</t>
  </si>
  <si>
    <t xml:space="preserve"> </t>
  </si>
  <si>
    <t>ao mês de:</t>
  </si>
  <si>
    <t>da Correção</t>
  </si>
  <si>
    <t>MÊS 1</t>
  </si>
  <si>
    <t>MÊS 2</t>
  </si>
  <si>
    <t>MÊS 3</t>
  </si>
  <si>
    <t>fev/mar/abr</t>
  </si>
  <si>
    <t>mai/jun/jul</t>
  </si>
  <si>
    <t xml:space="preserve"> 01.12.88</t>
  </si>
  <si>
    <t>CONV.CRUZ.NOVOS</t>
  </si>
  <si>
    <t xml:space="preserve"> 01.03.89</t>
  </si>
  <si>
    <t xml:space="preserve"> 01.06.89</t>
  </si>
  <si>
    <t xml:space="preserve"> 01.09.89</t>
  </si>
  <si>
    <t xml:space="preserve"> 01.11.89</t>
  </si>
  <si>
    <t>ago/set</t>
  </si>
  <si>
    <t xml:space="preserve"> 01.12.89</t>
  </si>
  <si>
    <t xml:space="preserve"> 02.01.90</t>
  </si>
  <si>
    <t xml:space="preserve"> 01.02.90</t>
  </si>
  <si>
    <t xml:space="preserve"> 01.03.90</t>
  </si>
  <si>
    <t xml:space="preserve"> 02.04.90</t>
  </si>
  <si>
    <t xml:space="preserve"> 02.05.90</t>
  </si>
  <si>
    <t xml:space="preserve"> 01.06.90</t>
  </si>
  <si>
    <t xml:space="preserve"> 02.07.90</t>
  </si>
  <si>
    <t xml:space="preserve"> 01.08.90</t>
  </si>
  <si>
    <t xml:space="preserve"> 01.09.90</t>
  </si>
  <si>
    <t xml:space="preserve"> 01.10.90</t>
  </si>
  <si>
    <t xml:space="preserve"> 01.11.90</t>
  </si>
  <si>
    <t xml:space="preserve"> 01.12.90</t>
  </si>
  <si>
    <t xml:space="preserve"> 02.01.91</t>
  </si>
  <si>
    <t xml:space="preserve"> 01.02.91</t>
  </si>
  <si>
    <t xml:space="preserve"> 01.03.91</t>
  </si>
  <si>
    <t xml:space="preserve"> 01.04.91</t>
  </si>
  <si>
    <t xml:space="preserve"> 02.05.91</t>
  </si>
  <si>
    <t xml:space="preserve"> 03.06.91</t>
  </si>
  <si>
    <t xml:space="preserve"> 10.06.91</t>
  </si>
  <si>
    <t xml:space="preserve"> 10.07.91</t>
  </si>
  <si>
    <t xml:space="preserve"> 12.08.91</t>
  </si>
  <si>
    <t xml:space="preserve"> 10.09.91</t>
  </si>
  <si>
    <t xml:space="preserve"> 10.10.91</t>
  </si>
  <si>
    <t xml:space="preserve"> 11.11.91</t>
  </si>
  <si>
    <t xml:space="preserve"> 10.12.91</t>
  </si>
  <si>
    <t xml:space="preserve"> 10.01.92</t>
  </si>
  <si>
    <t xml:space="preserve"> 10.02.92</t>
  </si>
  <si>
    <t xml:space="preserve"> 10.03.92</t>
  </si>
  <si>
    <t xml:space="preserve"> 10.04.92</t>
  </si>
  <si>
    <t xml:space="preserve"> 10.05.92</t>
  </si>
  <si>
    <t xml:space="preserve"> 10.06.92</t>
  </si>
  <si>
    <t xml:space="preserve"> 10.07.92</t>
  </si>
  <si>
    <t xml:space="preserve"> 10.08.92</t>
  </si>
  <si>
    <t xml:space="preserve"> 10.09.92</t>
  </si>
  <si>
    <t xml:space="preserve"> 13.10.92</t>
  </si>
  <si>
    <t xml:space="preserve"> 10.11.92</t>
  </si>
  <si>
    <t xml:space="preserve"> 10.12.92</t>
  </si>
  <si>
    <t xml:space="preserve"> 10.01.93</t>
  </si>
  <si>
    <t xml:space="preserve"> 10.02.93</t>
  </si>
  <si>
    <t xml:space="preserve"> 10.03.93</t>
  </si>
  <si>
    <t xml:space="preserve"> 10.04.93</t>
  </si>
  <si>
    <t xml:space="preserve"> 10.05.93</t>
  </si>
  <si>
    <t xml:space="preserve"> 10.06.93</t>
  </si>
  <si>
    <t xml:space="preserve"> 10.07.93</t>
  </si>
  <si>
    <t>CONV.CRUZ.REAIS</t>
  </si>
  <si>
    <t xml:space="preserve"> 10.08.93</t>
  </si>
  <si>
    <t xml:space="preserve"> 01.08.93</t>
  </si>
  <si>
    <t xml:space="preserve"> 10.09.93</t>
  </si>
  <si>
    <t xml:space="preserve"> 10.10.93</t>
  </si>
  <si>
    <t xml:space="preserve"> 10.11.93</t>
  </si>
  <si>
    <t xml:space="preserve"> 10.12.93</t>
  </si>
  <si>
    <t xml:space="preserve"> 10.01.94</t>
  </si>
  <si>
    <t xml:space="preserve"> 10.02.94</t>
  </si>
  <si>
    <t xml:space="preserve"> 10.03.94</t>
  </si>
  <si>
    <t xml:space="preserve"> 11.04.94</t>
  </si>
  <si>
    <t xml:space="preserve"> 10.05.94</t>
  </si>
  <si>
    <t xml:space="preserve"> 10.06.94</t>
  </si>
  <si>
    <t>CONV. PARA REAIS</t>
  </si>
  <si>
    <t xml:space="preserve"> 10.07.94</t>
  </si>
  <si>
    <t xml:space="preserve"> 10.08.94</t>
  </si>
  <si>
    <t xml:space="preserve"> 12.09.94</t>
  </si>
  <si>
    <t xml:space="preserve"> 10.10.94</t>
  </si>
  <si>
    <t xml:space="preserve"> 10.11.94</t>
  </si>
  <si>
    <t xml:space="preserve"> 12.12.94</t>
  </si>
  <si>
    <t xml:space="preserve"> 10.01.95</t>
  </si>
  <si>
    <t xml:space="preserve"> 10.02.95</t>
  </si>
  <si>
    <t xml:space="preserve"> 10.03.95</t>
  </si>
  <si>
    <t xml:space="preserve"> 10.04.95</t>
  </si>
  <si>
    <t xml:space="preserve"> 10.06.95</t>
  </si>
  <si>
    <t xml:space="preserve"> 10.05.95</t>
  </si>
  <si>
    <t>10.05.95</t>
  </si>
  <si>
    <t>10.04.95</t>
  </si>
  <si>
    <t>12.07.95</t>
  </si>
  <si>
    <t xml:space="preserve"> 12.06.95</t>
  </si>
  <si>
    <t>10.08.95</t>
  </si>
  <si>
    <t>10.07.95</t>
  </si>
  <si>
    <t>10.09.95</t>
  </si>
  <si>
    <t>11.10.95</t>
  </si>
  <si>
    <t>11.09.95</t>
  </si>
  <si>
    <t>10.11.95</t>
  </si>
  <si>
    <t>10.10.95</t>
  </si>
  <si>
    <t>10.12.95</t>
  </si>
  <si>
    <t>10.01.96</t>
  </si>
  <si>
    <t>10.02.96</t>
  </si>
  <si>
    <t>12.03.96</t>
  </si>
  <si>
    <t>12.02.96</t>
  </si>
  <si>
    <t>11.04.96</t>
  </si>
  <si>
    <t>11.03.96</t>
  </si>
  <si>
    <t>10.05.96</t>
  </si>
  <si>
    <t>10.04.96</t>
  </si>
  <si>
    <t>10.06.96</t>
  </si>
  <si>
    <t>10.07.96</t>
  </si>
  <si>
    <t>12.08.96</t>
  </si>
  <si>
    <t>10.09.96</t>
  </si>
  <si>
    <t>10.08.96</t>
  </si>
  <si>
    <t>10.10.96</t>
  </si>
  <si>
    <t>10.11.96</t>
  </si>
  <si>
    <t>10.12.96</t>
  </si>
  <si>
    <t>10.01.97</t>
  </si>
  <si>
    <t>10.02.97</t>
  </si>
  <si>
    <t>10.03.97</t>
  </si>
  <si>
    <t>10.04.97</t>
  </si>
  <si>
    <t>10.05.97</t>
  </si>
  <si>
    <t>10.06.97</t>
  </si>
  <si>
    <t>10.07.97</t>
  </si>
  <si>
    <t>11.08.97</t>
  </si>
  <si>
    <t>10.09.97</t>
  </si>
  <si>
    <t>10.10.97</t>
  </si>
  <si>
    <t>10.08.97</t>
  </si>
  <si>
    <t>10.11.97</t>
  </si>
  <si>
    <t>10.12.97</t>
  </si>
  <si>
    <t>10.02.98</t>
  </si>
  <si>
    <t>10.04.98</t>
  </si>
  <si>
    <t>12.01.98</t>
  </si>
  <si>
    <t>10.03.98</t>
  </si>
  <si>
    <t>10.12.98</t>
  </si>
  <si>
    <t>11.05.98</t>
  </si>
  <si>
    <t>10.06.98</t>
  </si>
  <si>
    <t>10.07.98</t>
  </si>
  <si>
    <t>10.08.98</t>
  </si>
  <si>
    <t>10.09.98</t>
  </si>
  <si>
    <t>13.10.98</t>
  </si>
  <si>
    <t>10.11.98</t>
  </si>
  <si>
    <t>10.01.99</t>
  </si>
  <si>
    <t>10.02.99</t>
  </si>
  <si>
    <t>10.03.99</t>
  </si>
  <si>
    <t>12.04.99</t>
  </si>
  <si>
    <t>10.05.99</t>
  </si>
  <si>
    <t>10.06.99</t>
  </si>
  <si>
    <t>10.07.99</t>
  </si>
  <si>
    <t>10.08.99</t>
  </si>
  <si>
    <t>10.09.99</t>
  </si>
  <si>
    <t>10.11.99</t>
  </si>
  <si>
    <t>11.10.99</t>
  </si>
  <si>
    <t>10.12.99</t>
  </si>
  <si>
    <t>10.01.00</t>
  </si>
  <si>
    <t>10.02.00</t>
  </si>
  <si>
    <t>10.03.00</t>
  </si>
  <si>
    <t>10.04.00</t>
  </si>
  <si>
    <t>10.05.00</t>
  </si>
  <si>
    <t>10.06.00</t>
  </si>
  <si>
    <t>10.07.00</t>
  </si>
  <si>
    <t>10.08.00</t>
  </si>
  <si>
    <t>10.09.00</t>
  </si>
  <si>
    <t>10.10.00</t>
  </si>
  <si>
    <t>10.11.00</t>
  </si>
  <si>
    <t>11.12.00</t>
  </si>
  <si>
    <t>10.03.01</t>
  </si>
  <si>
    <t>10.04.01</t>
  </si>
  <si>
    <t>10.05.01</t>
  </si>
  <si>
    <t>10.06.01</t>
  </si>
  <si>
    <r>
      <t>Título:</t>
    </r>
    <r>
      <rPr>
        <b/>
        <sz val="8"/>
        <rFont val="Tahoma"/>
        <family val="2"/>
      </rPr>
      <t xml:space="preserve"> ATUALIZAÇÃO DO SALDO DO FGTS</t>
    </r>
  </si>
  <si>
    <t>10.01.01</t>
  </si>
  <si>
    <t>10.02.01</t>
  </si>
  <si>
    <t xml:space="preserve"> 01.06.87</t>
  </si>
  <si>
    <t xml:space="preserve"> 01.03.87</t>
  </si>
  <si>
    <t xml:space="preserve"> 01.09.87</t>
  </si>
  <si>
    <t xml:space="preserve"> 01.12.87</t>
  </si>
  <si>
    <t>ago/set/out</t>
  </si>
  <si>
    <t xml:space="preserve"> 01.03.88</t>
  </si>
  <si>
    <t>nov/dez/jan/88</t>
  </si>
  <si>
    <t xml:space="preserve"> 01.06.88</t>
  </si>
  <si>
    <t xml:space="preserve"> 01.09.88</t>
  </si>
  <si>
    <t>( 11 )</t>
  </si>
  <si>
    <t>Saque</t>
  </si>
  <si>
    <t>6%</t>
  </si>
  <si>
    <t xml:space="preserve"> 01.06.87 *</t>
  </si>
  <si>
    <t xml:space="preserve"> 01.03.89 **</t>
  </si>
  <si>
    <t xml:space="preserve"> 02.05.90  ***</t>
  </si>
  <si>
    <t>nov/dez/jan/89</t>
  </si>
  <si>
    <t>CRONOGRAMA DO PROCESSO DOS EXPURGOS</t>
  </si>
  <si>
    <r>
      <t>- Junho / 1987</t>
    </r>
    <r>
      <rPr>
        <sz val="8"/>
        <rFont val="Arial"/>
        <family val="2"/>
      </rPr>
      <t xml:space="preserve"> - Expurgo do Plano Bresser - 8,04%</t>
    </r>
  </si>
  <si>
    <r>
      <t>- Janeiro / 1989</t>
    </r>
    <r>
      <rPr>
        <sz val="8"/>
        <rFont val="Arial"/>
        <family val="2"/>
      </rPr>
      <t xml:space="preserve"> - Expurgo do Plano Verão - 16,64%</t>
    </r>
  </si>
  <si>
    <r>
      <t>- Abril / 1990</t>
    </r>
    <r>
      <rPr>
        <sz val="8"/>
        <rFont val="Arial"/>
        <family val="2"/>
      </rPr>
      <t xml:space="preserve"> - Expurgo do Plano Collor I - 44,80%</t>
    </r>
  </si>
  <si>
    <r>
      <t>- Fevereiro / 1990</t>
    </r>
    <r>
      <rPr>
        <sz val="8"/>
        <rFont val="Arial"/>
        <family val="2"/>
      </rPr>
      <t xml:space="preserve"> - Expurgo do Plano Collor II - 14,87%</t>
    </r>
  </si>
  <si>
    <r>
      <t xml:space="preserve">- </t>
    </r>
    <r>
      <rPr>
        <b/>
        <sz val="8"/>
        <rFont val="Arial"/>
        <family val="2"/>
      </rPr>
      <t>31/08/2000</t>
    </r>
    <r>
      <rPr>
        <sz val="8"/>
        <rFont val="Arial"/>
        <family val="2"/>
      </rPr>
      <t xml:space="preserve"> - O STF determina o pagamento dos planos Verão e Collor I. Neste momento existiam 600 mil ações tramitando na Justiça Federal, representando 6 milhões de trabalhadores, e toda ação que chegava no STJ era determinado o pagamento dos 5 planos. Neste momento a CEF já tinha pago por determinação da Justiça R$ 150 milhões a 7.500 trabalhadores.</t>
    </r>
  </si>
  <si>
    <r>
      <t xml:space="preserve">- </t>
    </r>
    <r>
      <rPr>
        <b/>
        <sz val="8"/>
        <rFont val="Arial"/>
        <family val="2"/>
      </rPr>
      <t>21/09/2001</t>
    </r>
    <r>
      <rPr>
        <sz val="8"/>
        <rFont val="Arial"/>
        <family val="2"/>
      </rPr>
      <t xml:space="preserve"> - O presidente Fernando Henrique Cardoso, declara que o governo pagará a todos os trabalhadores, não precisando mais entrar na justiça.</t>
    </r>
  </si>
  <si>
    <r>
      <t xml:space="preserve">- </t>
    </r>
    <r>
      <rPr>
        <b/>
        <sz val="8"/>
        <rFont val="Arial"/>
        <family val="2"/>
      </rPr>
      <t>21/03/2001</t>
    </r>
    <r>
      <rPr>
        <sz val="8"/>
        <rFont val="Arial"/>
        <family val="2"/>
      </rPr>
      <t xml:space="preserve"> - Foi fechado o acordo para pagamento dos expurgos entre Trabalhadores (SDS, CGT e Força Sindical, a CUT não assinou o acordo), Empresários (CNC, CNF e CNT, a CNI não assinou o acordo), e Governo Federal.</t>
    </r>
  </si>
  <si>
    <r>
      <t xml:space="preserve">- </t>
    </r>
    <r>
      <rPr>
        <b/>
        <sz val="8"/>
        <rFont val="Arial"/>
        <family val="2"/>
      </rPr>
      <t>16/03/2001</t>
    </r>
    <r>
      <rPr>
        <sz val="8"/>
        <rFont val="Arial"/>
        <family val="2"/>
      </rPr>
      <t xml:space="preserve"> - Foi encaminhado ao Conselho Curador, Ministério do Trabalho e Caixa Econômica Federal o resultado da pesquisa realizada com 3208 trabalhadores pela internet, e as propostas dos trabalhadores para pagamento dos expurgos.</t>
    </r>
  </si>
  <si>
    <r>
      <t xml:space="preserve">- </t>
    </r>
    <r>
      <rPr>
        <b/>
        <sz val="8"/>
        <rFont val="Arial"/>
        <family val="2"/>
      </rPr>
      <t>29/03/2001</t>
    </r>
    <r>
      <rPr>
        <sz val="8"/>
        <rFont val="Arial"/>
        <family val="2"/>
      </rPr>
      <t xml:space="preserve"> - Entreguei ao Deputado Federal Marcos Cintra e aos participantes da Comissão de Economia, o resultado da pesquisa e suas propostas.</t>
    </r>
  </si>
  <si>
    <r>
      <t xml:space="preserve">- </t>
    </r>
    <r>
      <rPr>
        <b/>
        <sz val="8"/>
        <rFont val="Arial"/>
        <family val="2"/>
      </rPr>
      <t>30/03/2001</t>
    </r>
    <r>
      <rPr>
        <sz val="8"/>
        <rFont val="Arial"/>
        <family val="2"/>
      </rPr>
      <t xml:space="preserve"> - O Governo Federal encaminha o Projeto de Lei Complementar 195/01.</t>
    </r>
  </si>
  <si>
    <r>
      <t xml:space="preserve">- </t>
    </r>
    <r>
      <rPr>
        <b/>
        <sz val="8"/>
        <rFont val="Arial"/>
        <family val="2"/>
      </rPr>
      <t>30/05/2001</t>
    </r>
    <r>
      <rPr>
        <sz val="8"/>
        <rFont val="Arial"/>
        <family val="2"/>
      </rPr>
      <t xml:space="preserve"> - A Câmara dos Deputados aprovou por maioria (444 votos a favor, 3 votos contra e 3 abstenções), as propostas de melhoria do deputado Luiz Carlos Hauly .</t>
    </r>
  </si>
  <si>
    <r>
      <t xml:space="preserve">- </t>
    </r>
    <r>
      <rPr>
        <b/>
        <sz val="8"/>
        <rFont val="Arial"/>
        <family val="2"/>
      </rPr>
      <t>20/06/2001</t>
    </r>
    <r>
      <rPr>
        <sz val="8"/>
        <rFont val="Arial"/>
        <family val="2"/>
      </rPr>
      <t xml:space="preserve"> - O Senado também aprova por maioria (66 votos a favor e 6 contra).</t>
    </r>
  </si>
  <si>
    <r>
      <t xml:space="preserve">- </t>
    </r>
    <r>
      <rPr>
        <b/>
        <sz val="8"/>
        <rFont val="Arial"/>
        <family val="2"/>
      </rPr>
      <t>29/06/2001</t>
    </r>
    <r>
      <rPr>
        <sz val="8"/>
        <rFont val="Arial"/>
        <family val="2"/>
      </rPr>
      <t xml:space="preserve"> - O presidente Fernando Henrique Cardoso, sanciona a Lei Complementar número 110/01, que determina definitivamente o pagamento dos expurgos.</t>
    </r>
  </si>
  <si>
    <t>FGTS</t>
  </si>
  <si>
    <t>mês a mês</t>
  </si>
  <si>
    <t>Juros</t>
  </si>
  <si>
    <t>moratórios</t>
  </si>
  <si>
    <t>0,05% ªm.</t>
  </si>
  <si>
    <t>a partir de</t>
  </si>
  <si>
    <t>05/98</t>
  </si>
  <si>
    <r>
      <t xml:space="preserve">- </t>
    </r>
    <r>
      <rPr>
        <b/>
        <sz val="8"/>
        <rFont val="Arial"/>
        <family val="2"/>
      </rPr>
      <t>Setembro/2001</t>
    </r>
    <r>
      <rPr>
        <sz val="8"/>
        <rFont val="Arial"/>
        <family val="2"/>
      </rPr>
      <t xml:space="preserve"> - São liberados R$ 60 milhões do FGTS, para que seja feita a digitalização de mais de 140 milhões de contas que estão em micros fichas, visando permitir o calculo dos expurgos pela CEF.</t>
    </r>
  </si>
  <si>
    <r>
      <t xml:space="preserve">- </t>
    </r>
    <r>
      <rPr>
        <b/>
        <sz val="8"/>
        <rFont val="Arial"/>
        <family val="2"/>
      </rPr>
      <t>13/09/2001</t>
    </r>
    <r>
      <rPr>
        <sz val="8"/>
        <rFont val="Arial"/>
        <family val="2"/>
      </rPr>
      <t xml:space="preserve"> - Foram assinados os Decretos 3.913 e 3.914, que regulamentam o Pagamento dos Expurgos aos trabalhadores e as Contribuições Sociais aos Empregadores, respectivamente.</t>
    </r>
  </si>
  <si>
    <r>
      <t xml:space="preserve">- </t>
    </r>
    <r>
      <rPr>
        <b/>
        <sz val="8"/>
        <rFont val="Arial"/>
        <family val="2"/>
      </rPr>
      <t>10/10/2001</t>
    </r>
    <r>
      <rPr>
        <sz val="8"/>
        <rFont val="Arial"/>
        <family val="2"/>
      </rPr>
      <t xml:space="preserve"> - O Conselho Curador do FGTS, libera R$ 100 milhões do FGTS, sendo R$ 11 milhões para a Campanha Publicitária de esclarecimento, e R$ 89 milhões para a operacionalização dos Formulários de Atualização de Endereço e Termo de Adesão.</t>
    </r>
  </si>
  <si>
    <r>
      <t xml:space="preserve">- </t>
    </r>
    <r>
      <rPr>
        <b/>
        <sz val="8"/>
        <rFont val="Arial"/>
        <family val="2"/>
      </rPr>
      <t>22/10/2001</t>
    </r>
    <r>
      <rPr>
        <sz val="8"/>
        <rFont val="Arial"/>
        <family val="2"/>
      </rPr>
      <t xml:space="preserve"> - A CEF libera a Circular 223 que dispõe sobre os procedimentos operacionais do pagamento dos expurgos.</t>
    </r>
  </si>
  <si>
    <r>
      <t xml:space="preserve">- </t>
    </r>
    <r>
      <rPr>
        <b/>
        <sz val="8"/>
        <rFont val="Arial"/>
        <family val="2"/>
      </rPr>
      <t>05/11/2001</t>
    </r>
    <r>
      <rPr>
        <sz val="8"/>
        <rFont val="Arial"/>
        <family val="2"/>
      </rPr>
      <t xml:space="preserve"> - Começa em todo o Brasil, através dos Correios a distribuição dos formulários de Atualização </t>
    </r>
  </si>
  <si>
    <t>principal</t>
  </si>
  <si>
    <t>e correção</t>
  </si>
  <si>
    <t>VALOR DOS CRÉDITOS COMPLEMENTARES</t>
  </si>
  <si>
    <t xml:space="preserve">ATUALIZADO EM: </t>
  </si>
  <si>
    <t>Principal com correção monetária e juros......................................................................</t>
  </si>
  <si>
    <t>Saldo Final do FGTS........................................................................................</t>
  </si>
  <si>
    <t>Juros apurados............................................................................................</t>
  </si>
  <si>
    <r>
      <t>Autor:</t>
    </r>
    <r>
      <rPr>
        <b/>
        <sz val="8"/>
        <rFont val="Tahoma"/>
        <family val="2"/>
      </rPr>
      <t xml:space="preserve"> **********</t>
    </r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</si>
</sst>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/mm/yy"/>
    <numFmt numFmtId="171" formatCode="d/mm/yy\ h:mm"/>
    <numFmt numFmtId="172" formatCode="General_)"/>
    <numFmt numFmtId="173" formatCode="&quot;R$&quot;\ #,##0.000000_);\(&quot;R$&quot;\ #,##0.000000\)"/>
    <numFmt numFmtId="174" formatCode="0.000000"/>
    <numFmt numFmtId="175" formatCode="#,##0.000000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dd/mm/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13">
    <font>
      <sz val="8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82">
    <xf numFmtId="4" fontId="0" fillId="0" borderId="0" xfId="0" applyAlignment="1">
      <alignment/>
    </xf>
    <xf numFmtId="4" fontId="0" fillId="0" borderId="0" xfId="0" applyFont="1" applyAlignment="1">
      <alignment/>
    </xf>
    <xf numFmtId="4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4" fontId="7" fillId="0" borderId="0" xfId="0" applyFont="1" applyAlignment="1">
      <alignment/>
    </xf>
    <xf numFmtId="49" fontId="8" fillId="0" borderId="1" xfId="0" applyNumberFormat="1" applyFont="1" applyBorder="1" applyAlignment="1">
      <alignment horizontal="center"/>
    </xf>
    <xf numFmtId="4" fontId="7" fillId="0" borderId="2" xfId="0" applyFont="1" applyBorder="1" applyAlignment="1">
      <alignment horizontal="center"/>
    </xf>
    <xf numFmtId="4" fontId="7" fillId="0" borderId="3" xfId="0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center"/>
    </xf>
    <xf numFmtId="4" fontId="7" fillId="0" borderId="4" xfId="0" applyFont="1" applyBorder="1" applyAlignment="1">
      <alignment horizontal="center"/>
    </xf>
    <xf numFmtId="4" fontId="7" fillId="0" borderId="5" xfId="0" applyFont="1" applyBorder="1" applyAlignment="1">
      <alignment horizontal="center"/>
    </xf>
    <xf numFmtId="4" fontId="7" fillId="0" borderId="6" xfId="0" applyFont="1" applyBorder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17" fontId="7" fillId="0" borderId="6" xfId="0" applyNumberFormat="1" applyFont="1" applyBorder="1" applyAlignment="1">
      <alignment horizontal="center"/>
    </xf>
    <xf numFmtId="4" fontId="7" fillId="0" borderId="7" xfId="0" applyFont="1" applyBorder="1" applyAlignment="1">
      <alignment horizontal="center"/>
    </xf>
    <xf numFmtId="4" fontId="7" fillId="0" borderId="8" xfId="0" applyFont="1" applyBorder="1" applyAlignment="1">
      <alignment horizontal="center"/>
    </xf>
    <xf numFmtId="4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10" xfId="0" applyFont="1" applyBorder="1" applyAlignment="1">
      <alignment horizontal="center"/>
    </xf>
    <xf numFmtId="4" fontId="7" fillId="0" borderId="11" xfId="0" applyFont="1" applyBorder="1" applyAlignment="1">
      <alignment horizontal="center"/>
    </xf>
    <xf numFmtId="40" fontId="7" fillId="0" borderId="11" xfId="20" applyFont="1" applyBorder="1" applyAlignment="1">
      <alignment horizontal="right"/>
    </xf>
    <xf numFmtId="175" fontId="7" fillId="0" borderId="11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40" fontId="7" fillId="0" borderId="11" xfId="20" applyFont="1" applyFill="1" applyBorder="1" applyAlignment="1">
      <alignment horizontal="right"/>
    </xf>
    <xf numFmtId="17" fontId="7" fillId="0" borderId="11" xfId="0" applyNumberFormat="1" applyFont="1" applyBorder="1" applyAlignment="1" quotePrefix="1">
      <alignment horizontal="center"/>
    </xf>
    <xf numFmtId="17" fontId="8" fillId="0" borderId="11" xfId="0" applyNumberFormat="1" applyFont="1" applyBorder="1" applyAlignment="1" quotePrefix="1">
      <alignment horizontal="left"/>
    </xf>
    <xf numFmtId="4" fontId="7" fillId="0" borderId="11" xfId="0" applyFont="1" applyBorder="1" applyAlignment="1">
      <alignment/>
    </xf>
    <xf numFmtId="17" fontId="8" fillId="0" borderId="11" xfId="0" applyNumberFormat="1" applyFont="1" applyBorder="1" applyAlignment="1">
      <alignment horizontal="left"/>
    </xf>
    <xf numFmtId="175" fontId="8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175" fontId="7" fillId="0" borderId="9" xfId="0" applyNumberFormat="1" applyFont="1" applyBorder="1" applyAlignment="1" quotePrefix="1">
      <alignment horizontal="center"/>
    </xf>
    <xf numFmtId="4" fontId="0" fillId="0" borderId="0" xfId="0" applyFont="1" applyAlignment="1">
      <alignment horizontal="left"/>
    </xf>
    <xf numFmtId="4" fontId="9" fillId="0" borderId="0" xfId="0" applyFont="1" applyAlignment="1">
      <alignment/>
    </xf>
    <xf numFmtId="4" fontId="11" fillId="0" borderId="0" xfId="0" applyFont="1" applyAlignment="1">
      <alignment horizontal="left"/>
    </xf>
    <xf numFmtId="175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4" fontId="7" fillId="0" borderId="0" xfId="0" applyFont="1" applyAlignment="1">
      <alignment horizontal="left"/>
    </xf>
    <xf numFmtId="4" fontId="10" fillId="0" borderId="0" xfId="0" applyFont="1" applyAlignment="1">
      <alignment horizontal="left" wrapText="1"/>
    </xf>
    <xf numFmtId="4" fontId="10" fillId="0" borderId="0" xfId="0" applyFont="1" applyAlignment="1">
      <alignment horizontal="left"/>
    </xf>
    <xf numFmtId="4" fontId="0" fillId="0" borderId="0" xfId="0" applyAlignment="1">
      <alignment horizontal="left"/>
    </xf>
    <xf numFmtId="4" fontId="10" fillId="0" borderId="0" xfId="0" applyFont="1" applyAlignment="1">
      <alignment/>
    </xf>
    <xf numFmtId="4" fontId="10" fillId="0" borderId="0" xfId="0" applyFont="1" applyAlignment="1">
      <alignment horizontal="justify" vertical="justify" wrapText="1"/>
    </xf>
    <xf numFmtId="4" fontId="10" fillId="0" borderId="0" xfId="0" applyFont="1" applyAlignment="1">
      <alignment horizontal="left" vertical="justify"/>
    </xf>
    <xf numFmtId="4" fontId="10" fillId="0" borderId="0" xfId="0" applyFont="1" applyAlignment="1">
      <alignment horizontal="center"/>
    </xf>
    <xf numFmtId="4" fontId="10" fillId="0" borderId="0" xfId="0" applyFont="1" applyAlignment="1" quotePrefix="1">
      <alignment horizontal="center"/>
    </xf>
    <xf numFmtId="40" fontId="10" fillId="0" borderId="0" xfId="20" applyFont="1" applyAlignment="1">
      <alignment/>
    </xf>
    <xf numFmtId="4" fontId="0" fillId="0" borderId="0" xfId="0" applyFont="1" applyBorder="1" applyAlignment="1">
      <alignment horizontal="center"/>
    </xf>
    <xf numFmtId="4" fontId="0" fillId="0" borderId="0" xfId="0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17" fontId="0" fillId="0" borderId="16" xfId="0" applyNumberFormat="1" applyFont="1" applyBorder="1" applyAlignment="1">
      <alignment horizontal="left"/>
    </xf>
    <xf numFmtId="17" fontId="0" fillId="0" borderId="17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7" fillId="0" borderId="0" xfId="0" applyFont="1" applyBorder="1" applyAlignment="1">
      <alignment horizontal="center"/>
    </xf>
    <xf numFmtId="40" fontId="7" fillId="0" borderId="0" xfId="20" applyFont="1" applyBorder="1" applyAlignment="1">
      <alignment horizontal="right"/>
    </xf>
    <xf numFmtId="175" fontId="7" fillId="0" borderId="0" xfId="0" applyNumberFormat="1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0" fontId="7" fillId="0" borderId="0" xfId="20" applyFont="1" applyFill="1" applyBorder="1" applyAlignment="1">
      <alignment horizontal="right"/>
    </xf>
    <xf numFmtId="40" fontId="0" fillId="0" borderId="0" xfId="20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  <xf numFmtId="40" fontId="0" fillId="0" borderId="15" xfId="20" applyFont="1" applyBorder="1" applyAlignment="1">
      <alignment horizontal="right"/>
    </xf>
    <xf numFmtId="40" fontId="0" fillId="0" borderId="19" xfId="20" applyFont="1" applyBorder="1" applyAlignment="1">
      <alignment horizontal="right"/>
    </xf>
    <xf numFmtId="40" fontId="12" fillId="0" borderId="15" xfId="20" applyFont="1" applyBorder="1" applyAlignment="1">
      <alignment horizontal="right"/>
    </xf>
    <xf numFmtId="17" fontId="12" fillId="0" borderId="16" xfId="0" applyNumberFormat="1" applyFont="1" applyBorder="1" applyAlignment="1">
      <alignment horizontal="left"/>
    </xf>
    <xf numFmtId="17" fontId="12" fillId="0" borderId="20" xfId="0" applyNumberFormat="1" applyFont="1" applyBorder="1" applyAlignment="1">
      <alignment horizontal="center"/>
    </xf>
    <xf numFmtId="17" fontId="12" fillId="0" borderId="21" xfId="0" applyNumberFormat="1" applyFont="1" applyBorder="1" applyAlignment="1">
      <alignment horizontal="center"/>
    </xf>
    <xf numFmtId="17" fontId="12" fillId="0" borderId="22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D\Public%20C\CoefJam%201001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D\Public%20C\Arquivos%20para%20Internet\FGTS\FG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FJAM"/>
    </sheetNames>
    <sheetDataSet>
      <sheetData sheetId="0">
        <row r="76">
          <cell r="E76">
            <v>0.735556</v>
          </cell>
        </row>
        <row r="77">
          <cell r="E77">
            <v>0.396095</v>
          </cell>
        </row>
        <row r="78">
          <cell r="E78">
            <v>0.343625</v>
          </cell>
        </row>
        <row r="79">
          <cell r="E79">
            <v>0.592223</v>
          </cell>
        </row>
        <row r="80">
          <cell r="E80">
            <v>0.654243</v>
          </cell>
        </row>
        <row r="81">
          <cell r="E81">
            <v>0.815795</v>
          </cell>
        </row>
        <row r="82">
          <cell r="E82">
            <v>1.032868</v>
          </cell>
        </row>
        <row r="84">
          <cell r="E84">
            <v>0.483583</v>
          </cell>
        </row>
        <row r="85">
          <cell r="E85">
            <v>1.110079</v>
          </cell>
        </row>
        <row r="86">
          <cell r="E86">
            <v>0.889199</v>
          </cell>
        </row>
        <row r="87">
          <cell r="E87">
            <v>0.421083</v>
          </cell>
        </row>
        <row r="88">
          <cell r="E88">
            <v>0.542974</v>
          </cell>
        </row>
        <row r="89">
          <cell r="E89">
            <v>0.568698</v>
          </cell>
        </row>
        <row r="90">
          <cell r="E90">
            <v>0.73621</v>
          </cell>
        </row>
        <row r="91">
          <cell r="E91">
            <v>0.852171</v>
          </cell>
        </row>
        <row r="93">
          <cell r="E93">
            <v>0.058929</v>
          </cell>
        </row>
        <row r="94">
          <cell r="E94">
            <v>0.101435</v>
          </cell>
        </row>
        <row r="95">
          <cell r="E95">
            <v>0.113292</v>
          </cell>
        </row>
        <row r="96">
          <cell r="E96">
            <v>0.111182</v>
          </cell>
        </row>
        <row r="97">
          <cell r="E97">
            <v>0.133993</v>
          </cell>
        </row>
        <row r="98">
          <cell r="E98">
            <v>0.142634</v>
          </cell>
        </row>
        <row r="99">
          <cell r="E99">
            <v>0.172077</v>
          </cell>
        </row>
        <row r="100">
          <cell r="E100">
            <v>0.199711</v>
          </cell>
        </row>
        <row r="101">
          <cell r="E101">
            <v>0.207951</v>
          </cell>
        </row>
        <row r="102">
          <cell r="E102">
            <v>0.075208</v>
          </cell>
        </row>
        <row r="103">
          <cell r="E103">
            <v>0.090281</v>
          </cell>
        </row>
        <row r="104">
          <cell r="E104">
            <v>0.094602</v>
          </cell>
        </row>
        <row r="105">
          <cell r="E105">
            <v>0.095205</v>
          </cell>
        </row>
        <row r="106">
          <cell r="E106">
            <v>0.024028</v>
          </cell>
        </row>
        <row r="107">
          <cell r="E107">
            <v>0.10635</v>
          </cell>
        </row>
        <row r="108">
          <cell r="E108">
            <v>0.112563</v>
          </cell>
        </row>
        <row r="109">
          <cell r="E109">
            <v>0.135017</v>
          </cell>
        </row>
        <row r="110">
          <cell r="E110">
            <v>0.184342</v>
          </cell>
        </row>
        <row r="111">
          <cell r="E111">
            <v>0.235063</v>
          </cell>
        </row>
        <row r="112">
          <cell r="E112">
            <v>0.305509</v>
          </cell>
        </row>
        <row r="113">
          <cell r="E113">
            <v>0.278215</v>
          </cell>
        </row>
        <row r="114">
          <cell r="E114">
            <v>0.251136</v>
          </cell>
        </row>
        <row r="115">
          <cell r="E115">
            <v>0.246964</v>
          </cell>
        </row>
        <row r="116">
          <cell r="E116">
            <v>0.284409</v>
          </cell>
        </row>
        <row r="117">
          <cell r="E117">
            <v>0.185045</v>
          </cell>
        </row>
        <row r="118">
          <cell r="E118">
            <v>0.226203</v>
          </cell>
        </row>
        <row r="119">
          <cell r="E119">
            <v>0.216058</v>
          </cell>
        </row>
        <row r="120">
          <cell r="E120">
            <v>0.223701</v>
          </cell>
        </row>
        <row r="121">
          <cell r="E121">
            <v>0.256977</v>
          </cell>
        </row>
        <row r="122">
          <cell r="E122">
            <v>0.275197</v>
          </cell>
        </row>
        <row r="123">
          <cell r="E123">
            <v>0.229759</v>
          </cell>
        </row>
        <row r="124">
          <cell r="E124">
            <v>0.255445</v>
          </cell>
        </row>
        <row r="125">
          <cell r="E125">
            <v>0.233547</v>
          </cell>
        </row>
        <row r="126">
          <cell r="E126">
            <v>0.318618</v>
          </cell>
        </row>
        <row r="127">
          <cell r="E127">
            <v>0.242487</v>
          </cell>
        </row>
        <row r="128">
          <cell r="E128">
            <v>0.256</v>
          </cell>
        </row>
        <row r="129">
          <cell r="E129">
            <v>0.283431</v>
          </cell>
        </row>
        <row r="130">
          <cell r="E130">
            <v>0.321601</v>
          </cell>
        </row>
        <row r="131">
          <cell r="E131">
            <v>0.298891</v>
          </cell>
        </row>
        <row r="132">
          <cell r="E132">
            <v>0.297484</v>
          </cell>
        </row>
        <row r="133">
          <cell r="E133">
            <v>0.343407</v>
          </cell>
        </row>
        <row r="134">
          <cell r="E134">
            <v>0.366318</v>
          </cell>
        </row>
        <row r="135">
          <cell r="E135">
            <v>0.369734</v>
          </cell>
        </row>
        <row r="136">
          <cell r="E136">
            <v>0.367926</v>
          </cell>
        </row>
        <row r="137">
          <cell r="E137">
            <v>0.363605</v>
          </cell>
        </row>
        <row r="138">
          <cell r="E138">
            <v>0.494037</v>
          </cell>
        </row>
        <row r="139">
          <cell r="E139">
            <v>0.369031</v>
          </cell>
        </row>
        <row r="140">
          <cell r="E140">
            <v>0.417365</v>
          </cell>
        </row>
        <row r="141">
          <cell r="E141">
            <v>0.46992</v>
          </cell>
        </row>
        <row r="142">
          <cell r="E142">
            <v>0.497554</v>
          </cell>
        </row>
        <row r="143">
          <cell r="E143">
            <v>0.343903</v>
          </cell>
        </row>
        <row r="144">
          <cell r="E144">
            <v>0.047108</v>
          </cell>
        </row>
        <row r="145">
          <cell r="E145">
            <v>0.026025</v>
          </cell>
        </row>
        <row r="146">
          <cell r="E146">
            <v>0.028922</v>
          </cell>
        </row>
        <row r="147">
          <cell r="E147">
            <v>0.033214</v>
          </cell>
        </row>
        <row r="148">
          <cell r="E148">
            <v>0.037127</v>
          </cell>
        </row>
        <row r="149">
          <cell r="E149">
            <v>0.0264</v>
          </cell>
        </row>
        <row r="150">
          <cell r="E150">
            <v>0.029304</v>
          </cell>
        </row>
        <row r="151">
          <cell r="E151">
            <v>0.021524</v>
          </cell>
        </row>
        <row r="152">
          <cell r="E152">
            <v>0.045353</v>
          </cell>
        </row>
        <row r="153">
          <cell r="E153">
            <v>0.038199</v>
          </cell>
        </row>
        <row r="154">
          <cell r="E154">
            <v>0.038944</v>
          </cell>
        </row>
        <row r="155">
          <cell r="E155">
            <v>0.031401</v>
          </cell>
        </row>
        <row r="156">
          <cell r="E156">
            <v>0.037326</v>
          </cell>
        </row>
        <row r="157">
          <cell r="E157">
            <v>0.025807</v>
          </cell>
        </row>
        <row r="158">
          <cell r="E158">
            <v>0.024262</v>
          </cell>
        </row>
        <row r="159">
          <cell r="E159">
            <v>0.021488</v>
          </cell>
        </row>
        <row r="160">
          <cell r="E160">
            <v>0.019324</v>
          </cell>
        </row>
        <row r="161">
          <cell r="E161">
            <v>0.018332</v>
          </cell>
        </row>
        <row r="162">
          <cell r="E162">
            <v>0.017454</v>
          </cell>
        </row>
        <row r="163">
          <cell r="E163">
            <v>0.014539</v>
          </cell>
        </row>
        <row r="164">
          <cell r="E164">
            <v>0.013046</v>
          </cell>
        </row>
        <row r="165">
          <cell r="E165">
            <v>0.011496</v>
          </cell>
        </row>
        <row r="166">
          <cell r="E166">
            <v>0.010784</v>
          </cell>
        </row>
        <row r="167">
          <cell r="E167">
            <v>0.010996</v>
          </cell>
        </row>
        <row r="168">
          <cell r="E168">
            <v>0.010747</v>
          </cell>
        </row>
        <row r="169">
          <cell r="E169">
            <v>0.011173</v>
          </cell>
        </row>
        <row r="170">
          <cell r="E170">
            <v>0.011519</v>
          </cell>
        </row>
        <row r="171">
          <cell r="E171">
            <v>0.012322</v>
          </cell>
        </row>
        <row r="172">
          <cell r="E172">
            <v>0.013053</v>
          </cell>
        </row>
        <row r="173">
          <cell r="E173">
            <v>0.013626</v>
          </cell>
        </row>
        <row r="174">
          <cell r="E174">
            <v>0.012343</v>
          </cell>
        </row>
        <row r="175">
          <cell r="E175">
            <v>0.011515</v>
          </cell>
        </row>
        <row r="176">
          <cell r="E176">
            <v>0.011214</v>
          </cell>
        </row>
        <row r="177">
          <cell r="E177">
            <v>0.011108</v>
          </cell>
        </row>
        <row r="178">
          <cell r="E178">
            <v>0.011252</v>
          </cell>
        </row>
        <row r="179">
          <cell r="E179">
            <v>0.011434</v>
          </cell>
        </row>
        <row r="180">
          <cell r="E180">
            <v>0.011479</v>
          </cell>
        </row>
        <row r="181">
          <cell r="E181">
            <v>0.011168</v>
          </cell>
        </row>
        <row r="182">
          <cell r="E182">
            <v>0.011373</v>
          </cell>
        </row>
        <row r="183">
          <cell r="E183">
            <v>0.011452</v>
          </cell>
        </row>
        <row r="184">
          <cell r="E184">
            <v>0.020276</v>
          </cell>
        </row>
        <row r="185">
          <cell r="E185">
            <v>0.018016</v>
          </cell>
        </row>
        <row r="186">
          <cell r="E186">
            <v>0.016382</v>
          </cell>
        </row>
        <row r="187">
          <cell r="E187">
            <v>0.00935</v>
          </cell>
        </row>
        <row r="188">
          <cell r="E188">
            <v>0.013906</v>
          </cell>
        </row>
        <row r="189">
          <cell r="E189">
            <v>0.00961</v>
          </cell>
        </row>
        <row r="190">
          <cell r="E190">
            <v>0.009432</v>
          </cell>
        </row>
        <row r="191">
          <cell r="E191">
            <v>0.009804</v>
          </cell>
        </row>
        <row r="192">
          <cell r="E192">
            <v>0.010397</v>
          </cell>
        </row>
        <row r="193">
          <cell r="E193">
            <v>0.008634</v>
          </cell>
        </row>
        <row r="194">
          <cell r="E194">
            <v>0.009401</v>
          </cell>
        </row>
        <row r="195">
          <cell r="E195">
            <v>0.013802</v>
          </cell>
        </row>
        <row r="196">
          <cell r="E196">
            <v>0.011033</v>
          </cell>
        </row>
        <row r="197">
          <cell r="E197">
            <v>0.012337</v>
          </cell>
        </row>
        <row r="198">
          <cell r="E198">
            <v>0.010055</v>
          </cell>
        </row>
        <row r="199">
          <cell r="E199">
            <v>0.013205</v>
          </cell>
        </row>
        <row r="200">
          <cell r="E200">
            <v>0.016538</v>
          </cell>
        </row>
        <row r="201">
          <cell r="E201">
            <v>0.010989</v>
          </cell>
        </row>
        <row r="202">
          <cell r="E202">
            <v>0.010656</v>
          </cell>
        </row>
        <row r="203">
          <cell r="E203">
            <v>0.00799</v>
          </cell>
        </row>
        <row r="204">
          <cell r="E204">
            <v>0.007814</v>
          </cell>
        </row>
        <row r="205">
          <cell r="E205">
            <v>0.007826</v>
          </cell>
        </row>
        <row r="206">
          <cell r="E206">
            <v>0.007595</v>
          </cell>
        </row>
        <row r="207">
          <cell r="E207">
            <v>0.007143</v>
          </cell>
        </row>
        <row r="208">
          <cell r="E208">
            <v>0.006875</v>
          </cell>
        </row>
        <row r="209">
          <cell r="E209">
            <v>0.00788</v>
          </cell>
        </row>
        <row r="210">
          <cell r="E210">
            <v>0.007027</v>
          </cell>
        </row>
        <row r="211">
          <cell r="E211">
            <v>0.007206</v>
          </cell>
        </row>
        <row r="212">
          <cell r="E212">
            <v>0.00712</v>
          </cell>
        </row>
        <row r="213">
          <cell r="E213">
            <v>0.006174</v>
          </cell>
        </row>
        <row r="214">
          <cell r="E214">
            <v>0.007371</v>
          </cell>
        </row>
        <row r="215">
          <cell r="E215">
            <v>0.007017</v>
          </cell>
        </row>
        <row r="216">
          <cell r="E216">
            <v>0.006422</v>
          </cell>
        </row>
        <row r="217">
          <cell r="E217">
            <v>0.006902</v>
          </cell>
        </row>
        <row r="218">
          <cell r="E218">
            <v>0.00591</v>
          </cell>
        </row>
        <row r="219">
          <cell r="E219">
            <v>0.006189</v>
          </cell>
        </row>
        <row r="220">
          <cell r="E220">
            <v>0.00607</v>
          </cell>
        </row>
        <row r="221">
          <cell r="E221">
            <v>0.005863</v>
          </cell>
        </row>
        <row r="222">
          <cell r="E222">
            <v>0.006243</v>
          </cell>
        </row>
        <row r="223">
          <cell r="E223">
            <v>0.005237</v>
          </cell>
        </row>
        <row r="224">
          <cell r="E224">
            <v>0.006599</v>
          </cell>
        </row>
        <row r="225">
          <cell r="E225">
            <v>0.006421</v>
          </cell>
        </row>
        <row r="226">
          <cell r="E226">
            <v>0.006703</v>
          </cell>
        </row>
        <row r="227">
          <cell r="E227">
            <v>0.006332</v>
          </cell>
        </row>
        <row r="228">
          <cell r="E228">
            <v>0.00732</v>
          </cell>
        </row>
        <row r="229">
          <cell r="E229">
            <v>0.00832</v>
          </cell>
        </row>
        <row r="230">
          <cell r="E230">
            <v>0.006502</v>
          </cell>
        </row>
        <row r="231">
          <cell r="E231">
            <v>0.007794</v>
          </cell>
        </row>
        <row r="232">
          <cell r="E232">
            <v>0.006804</v>
          </cell>
        </row>
        <row r="233">
          <cell r="E233">
            <v>0.00686</v>
          </cell>
        </row>
        <row r="234">
          <cell r="E234">
            <v>0.007471</v>
          </cell>
        </row>
        <row r="235">
          <cell r="E235">
            <v>0.006044</v>
          </cell>
        </row>
        <row r="236">
          <cell r="E236">
            <v>0.006634</v>
          </cell>
        </row>
        <row r="237">
          <cell r="E237">
            <v>0.007236</v>
          </cell>
        </row>
        <row r="238">
          <cell r="E238">
            <v>0.006979</v>
          </cell>
        </row>
        <row r="239">
          <cell r="E239">
            <v>0.006457</v>
          </cell>
        </row>
        <row r="240">
          <cell r="E240">
            <v>0.007536</v>
          </cell>
        </row>
        <row r="241">
          <cell r="E241">
            <v>0.00736</v>
          </cell>
        </row>
        <row r="242">
          <cell r="E242">
            <v>0.006832</v>
          </cell>
        </row>
        <row r="243">
          <cell r="E243">
            <v>0.007649</v>
          </cell>
        </row>
        <row r="244">
          <cell r="E244">
            <v>0.007524</v>
          </cell>
        </row>
        <row r="245">
          <cell r="E245">
            <v>0.008494</v>
          </cell>
        </row>
        <row r="246">
          <cell r="E246">
            <v>0.009769</v>
          </cell>
        </row>
        <row r="247">
          <cell r="E247">
            <v>0.009003</v>
          </cell>
        </row>
        <row r="248">
          <cell r="E248">
            <v>0.008667</v>
          </cell>
        </row>
        <row r="249">
          <cell r="E249">
            <v>0.009071</v>
          </cell>
        </row>
        <row r="250">
          <cell r="E250">
            <v>0.00954</v>
          </cell>
        </row>
        <row r="251">
          <cell r="E251">
            <v>0.009053</v>
          </cell>
        </row>
        <row r="252">
          <cell r="E252">
            <v>0.010359</v>
          </cell>
        </row>
        <row r="253">
          <cell r="E253">
            <v>0.008925</v>
          </cell>
        </row>
        <row r="254">
          <cell r="E254">
            <v>0.008247</v>
          </cell>
        </row>
        <row r="255">
          <cell r="E255">
            <v>0.008096</v>
          </cell>
        </row>
        <row r="256">
          <cell r="E256">
            <v>0.006652</v>
          </cell>
        </row>
        <row r="257">
          <cell r="E257">
            <v>0.006775</v>
          </cell>
        </row>
        <row r="258">
          <cell r="E258">
            <v>0.006153</v>
          </cell>
        </row>
        <row r="259">
          <cell r="E259">
            <v>0.005327</v>
          </cell>
        </row>
        <row r="260">
          <cell r="E260">
            <v>0.006654</v>
          </cell>
        </row>
        <row r="261">
          <cell r="E261">
            <v>0.005745</v>
          </cell>
        </row>
        <row r="262">
          <cell r="E262">
            <v>0.006421</v>
          </cell>
        </row>
        <row r="263">
          <cell r="E263">
            <v>0.006637</v>
          </cell>
        </row>
        <row r="264">
          <cell r="E264">
            <v>0.006829</v>
          </cell>
        </row>
        <row r="265">
          <cell r="E265">
            <v>0.006882</v>
          </cell>
        </row>
        <row r="266">
          <cell r="E266">
            <v>0.006609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TS"/>
      <sheetName val="Plan2"/>
      <sheetName val="Plan3"/>
      <sheetName val="Plan1"/>
    </sheetNames>
    <sheetDataSet>
      <sheetData sheetId="0">
        <row r="219">
          <cell r="A219" t="str">
            <v>10.07.01</v>
          </cell>
        </row>
        <row r="220">
          <cell r="A220" t="str">
            <v>10.08.01</v>
          </cell>
        </row>
        <row r="221">
          <cell r="A221" t="str">
            <v>10.09.01</v>
          </cell>
        </row>
        <row r="222">
          <cell r="A222" t="str">
            <v>10.10.01</v>
          </cell>
        </row>
        <row r="223">
          <cell r="A223" t="str">
            <v>10.11.01</v>
          </cell>
        </row>
        <row r="224">
          <cell r="A224" t="str">
            <v>10.12.01</v>
          </cell>
        </row>
        <row r="225">
          <cell r="A225" t="str">
            <v>10.01.02</v>
          </cell>
        </row>
        <row r="226">
          <cell r="A226" t="str">
            <v>10.02.02</v>
          </cell>
        </row>
        <row r="227">
          <cell r="A227" t="str">
            <v>11.03.02</v>
          </cell>
        </row>
        <row r="228">
          <cell r="A228" t="str">
            <v>10.04.02</v>
          </cell>
        </row>
        <row r="229">
          <cell r="A229" t="str">
            <v>10.05.02</v>
          </cell>
        </row>
        <row r="230">
          <cell r="A230" t="str">
            <v>10.06.02</v>
          </cell>
        </row>
        <row r="231">
          <cell r="A231" t="str">
            <v>10.07.02</v>
          </cell>
        </row>
        <row r="232">
          <cell r="A232" t="str">
            <v>12.08.02</v>
          </cell>
        </row>
        <row r="233">
          <cell r="A233" t="str">
            <v>10.09.02</v>
          </cell>
        </row>
        <row r="234">
          <cell r="A234" t="str">
            <v>10.10.02</v>
          </cell>
        </row>
        <row r="235">
          <cell r="A235" t="str">
            <v>10.11.02</v>
          </cell>
        </row>
        <row r="236">
          <cell r="A236" t="str">
            <v>10.12.02</v>
          </cell>
        </row>
        <row r="237">
          <cell r="A237" t="str">
            <v>10.01.03</v>
          </cell>
        </row>
        <row r="238">
          <cell r="A238" t="str">
            <v>10.02.03</v>
          </cell>
        </row>
        <row r="239">
          <cell r="A239" t="str">
            <v>10.03.03</v>
          </cell>
        </row>
        <row r="240">
          <cell r="A240" t="str">
            <v>10.04.03</v>
          </cell>
        </row>
        <row r="241">
          <cell r="A241" t="str">
            <v>10.05.03</v>
          </cell>
        </row>
        <row r="242">
          <cell r="A242" t="str">
            <v>10.06.03</v>
          </cell>
        </row>
        <row r="243">
          <cell r="A243" t="str">
            <v>10.07.03</v>
          </cell>
        </row>
        <row r="244">
          <cell r="A244" t="str">
            <v>10.08.03</v>
          </cell>
        </row>
        <row r="245">
          <cell r="A245" t="str">
            <v>10.09.03</v>
          </cell>
        </row>
        <row r="246">
          <cell r="A246" t="str">
            <v>10.10.03</v>
          </cell>
        </row>
        <row r="247">
          <cell r="A247" t="str">
            <v>10.11.03</v>
          </cell>
        </row>
        <row r="248">
          <cell r="A248" t="str">
            <v>10.12.03</v>
          </cell>
        </row>
        <row r="249">
          <cell r="A249" t="str">
            <v>12.01.04</v>
          </cell>
        </row>
        <row r="250">
          <cell r="A250" t="str">
            <v>10.02.04</v>
          </cell>
        </row>
        <row r="251">
          <cell r="A251" t="str">
            <v>10.03.04</v>
          </cell>
        </row>
        <row r="252">
          <cell r="A252" t="str">
            <v>12.04.04</v>
          </cell>
        </row>
        <row r="253">
          <cell r="A253" t="str">
            <v>10.05.04</v>
          </cell>
        </row>
        <row r="254">
          <cell r="A254" t="str">
            <v>11.06.04</v>
          </cell>
        </row>
        <row r="255">
          <cell r="A255" t="str">
            <v>12.07.04</v>
          </cell>
        </row>
        <row r="256">
          <cell r="A256" t="str">
            <v>10.08.04</v>
          </cell>
        </row>
        <row r="257">
          <cell r="A257" t="str">
            <v>13.09.04</v>
          </cell>
        </row>
        <row r="258">
          <cell r="A258" t="str">
            <v>10.10.04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44"/>
  <sheetViews>
    <sheetView showGridLines="0" showZeros="0" tabSelected="1" workbookViewId="0" topLeftCell="A1">
      <selection activeCell="A1" sqref="A1"/>
    </sheetView>
  </sheetViews>
  <sheetFormatPr defaultColWidth="9.83203125" defaultRowHeight="12.75" customHeight="1"/>
  <cols>
    <col min="1" max="1" width="15.66015625" style="2" customWidth="1"/>
    <col min="2" max="2" width="11.66015625" style="2" customWidth="1"/>
    <col min="3" max="3" width="17.83203125" style="2" customWidth="1"/>
    <col min="4" max="4" width="12.66015625" style="3" customWidth="1"/>
    <col min="5" max="5" width="16" style="4" customWidth="1"/>
    <col min="6" max="6" width="14" style="5" bestFit="1" customWidth="1"/>
    <col min="7" max="7" width="15.16015625" style="4" customWidth="1"/>
    <col min="8" max="8" width="10.66015625" style="4" customWidth="1"/>
    <col min="9" max="9" width="12.16015625" style="4" customWidth="1"/>
    <col min="10" max="10" width="14.66015625" style="4" customWidth="1"/>
    <col min="11" max="11" width="17.66015625" style="1" customWidth="1"/>
    <col min="12" max="16384" width="9.83203125" style="1" customWidth="1"/>
  </cols>
  <sheetData>
    <row r="1" spans="1:1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6" t="s">
        <v>190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6" t="s">
        <v>242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 customHeight="1" thickBot="1" thickTop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202</v>
      </c>
    </row>
    <row r="7" spans="1:11" ht="12.75" customHeight="1" thickBo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 customHeight="1" thickTop="1">
      <c r="A8" s="8" t="s">
        <v>10</v>
      </c>
      <c r="B8" s="9" t="s">
        <v>11</v>
      </c>
      <c r="C8" s="9" t="s">
        <v>12</v>
      </c>
      <c r="D8" s="10" t="s">
        <v>13</v>
      </c>
      <c r="E8" s="11" t="s">
        <v>14</v>
      </c>
      <c r="F8" s="12" t="s">
        <v>15</v>
      </c>
      <c r="G8" s="11" t="s">
        <v>16</v>
      </c>
      <c r="H8" s="11" t="s">
        <v>16</v>
      </c>
      <c r="I8" s="11" t="s">
        <v>16</v>
      </c>
      <c r="J8" s="35" t="s">
        <v>203</v>
      </c>
      <c r="K8" s="13" t="s">
        <v>17</v>
      </c>
    </row>
    <row r="9" spans="1:11" ht="12.75" customHeight="1">
      <c r="A9" s="14" t="s">
        <v>18</v>
      </c>
      <c r="B9" s="15" t="s">
        <v>12</v>
      </c>
      <c r="C9" s="15"/>
      <c r="D9" s="16" t="s">
        <v>19</v>
      </c>
      <c r="E9" s="17"/>
      <c r="F9" s="18" t="s">
        <v>20</v>
      </c>
      <c r="G9" s="17" t="s">
        <v>15</v>
      </c>
      <c r="H9" s="17" t="s">
        <v>15</v>
      </c>
      <c r="I9" s="17" t="s">
        <v>15</v>
      </c>
      <c r="J9" s="36"/>
      <c r="K9" s="19" t="s">
        <v>21</v>
      </c>
    </row>
    <row r="10" spans="1:11" ht="12.75" customHeight="1">
      <c r="A10" s="14"/>
      <c r="B10" s="15" t="s">
        <v>22</v>
      </c>
      <c r="C10" s="15"/>
      <c r="D10" s="16" t="s">
        <v>18</v>
      </c>
      <c r="E10" s="17" t="s">
        <v>23</v>
      </c>
      <c r="F10" s="18" t="s">
        <v>24</v>
      </c>
      <c r="G10" s="17"/>
      <c r="H10" s="17"/>
      <c r="I10" s="17"/>
      <c r="J10" s="36"/>
      <c r="K10" s="19" t="s">
        <v>25</v>
      </c>
    </row>
    <row r="11" spans="1:11" ht="12.75" customHeight="1" thickBot="1">
      <c r="A11" s="20"/>
      <c r="B11" s="21"/>
      <c r="C11" s="21"/>
      <c r="D11" s="38" t="s">
        <v>204</v>
      </c>
      <c r="E11" s="22"/>
      <c r="F11" s="21"/>
      <c r="G11" s="22" t="s">
        <v>26</v>
      </c>
      <c r="H11" s="22" t="s">
        <v>27</v>
      </c>
      <c r="I11" s="22" t="s">
        <v>28</v>
      </c>
      <c r="J11" s="37"/>
      <c r="K11" s="23"/>
    </row>
    <row r="12" spans="1:11" ht="12.75" customHeight="1" thickTop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 customHeight="1">
      <c r="A13" s="24" t="s">
        <v>193</v>
      </c>
      <c r="B13" s="24" t="s">
        <v>194</v>
      </c>
      <c r="C13" s="25">
        <f>(144929.94)</f>
        <v>144929.94</v>
      </c>
      <c r="D13" s="26">
        <f>'[1]COEFJAM'!E76</f>
        <v>0.735556</v>
      </c>
      <c r="E13" s="25">
        <f aca="true" t="shared" si="0" ref="E13:E21">ROUND(C13*D13,2)</f>
        <v>106604.09</v>
      </c>
      <c r="F13" s="27"/>
      <c r="G13" s="25"/>
      <c r="H13" s="25"/>
      <c r="I13" s="25"/>
      <c r="J13" s="25"/>
      <c r="K13" s="28">
        <f>(+C13+E13+G13+H13+I13)-J13</f>
        <v>251534.03</v>
      </c>
    </row>
    <row r="14" spans="1:11" ht="12.75" customHeight="1">
      <c r="A14" s="24" t="s">
        <v>205</v>
      </c>
      <c r="B14" s="24" t="s">
        <v>194</v>
      </c>
      <c r="C14" s="25">
        <f aca="true" t="shared" si="1" ref="C14:C21">+K13</f>
        <v>251534.03</v>
      </c>
      <c r="D14" s="33">
        <f>0.085802</f>
        <v>0.085802</v>
      </c>
      <c r="E14" s="25">
        <f>ROUND(C14*D14,2)</f>
        <v>21582.12</v>
      </c>
      <c r="F14" s="27" t="s">
        <v>29</v>
      </c>
      <c r="G14" s="25">
        <v>691.85</v>
      </c>
      <c r="H14" s="25">
        <v>827.68</v>
      </c>
      <c r="I14" s="25">
        <v>1036.08</v>
      </c>
      <c r="J14" s="25">
        <v>0</v>
      </c>
      <c r="K14" s="28">
        <f aca="true" t="shared" si="2" ref="K14:K79">(+C14+E14+G14+H14+I14)-J14</f>
        <v>275671.76</v>
      </c>
    </row>
    <row r="15" spans="1:11" ht="12.75" customHeight="1">
      <c r="A15" s="24" t="s">
        <v>195</v>
      </c>
      <c r="B15" s="24" t="s">
        <v>193</v>
      </c>
      <c r="C15" s="25">
        <f t="shared" si="1"/>
        <v>275671.76</v>
      </c>
      <c r="D15" s="26">
        <f>'[1]COEFJAM'!E77</f>
        <v>0.396095</v>
      </c>
      <c r="E15" s="25">
        <f t="shared" si="0"/>
        <v>109192.21</v>
      </c>
      <c r="F15" s="27" t="s">
        <v>30</v>
      </c>
      <c r="G15" s="25">
        <v>1304.26</v>
      </c>
      <c r="H15" s="25">
        <v>1670</v>
      </c>
      <c r="I15" s="25">
        <v>1439.12</v>
      </c>
      <c r="J15" s="25">
        <v>0</v>
      </c>
      <c r="K15" s="28">
        <f t="shared" si="2"/>
        <v>389277.35000000003</v>
      </c>
    </row>
    <row r="16" spans="1:11" ht="12.75" customHeight="1">
      <c r="A16" s="24" t="s">
        <v>196</v>
      </c>
      <c r="B16" s="24" t="s">
        <v>195</v>
      </c>
      <c r="C16" s="25">
        <f t="shared" si="1"/>
        <v>389277.35000000003</v>
      </c>
      <c r="D16" s="26">
        <f>'[1]COEFJAM'!E78</f>
        <v>0.343625</v>
      </c>
      <c r="E16" s="25">
        <f t="shared" si="0"/>
        <v>133765.43</v>
      </c>
      <c r="F16" s="27" t="s">
        <v>197</v>
      </c>
      <c r="G16" s="25">
        <v>2246.52</v>
      </c>
      <c r="H16" s="25">
        <v>1590.34</v>
      </c>
      <c r="I16" s="25">
        <v>1659.02</v>
      </c>
      <c r="J16" s="25">
        <v>0</v>
      </c>
      <c r="K16" s="28">
        <f t="shared" si="2"/>
        <v>528538.66</v>
      </c>
    </row>
    <row r="17" spans="1:11" ht="12.75" customHeight="1">
      <c r="A17" s="24" t="s">
        <v>198</v>
      </c>
      <c r="B17" s="24" t="s">
        <v>196</v>
      </c>
      <c r="C17" s="25">
        <f t="shared" si="1"/>
        <v>528538.66</v>
      </c>
      <c r="D17" s="26">
        <f>'[1]COEFJAM'!E79</f>
        <v>0.592223</v>
      </c>
      <c r="E17" s="25">
        <f t="shared" si="0"/>
        <v>313012.75</v>
      </c>
      <c r="F17" s="27" t="s">
        <v>199</v>
      </c>
      <c r="G17" s="25">
        <v>2304.37</v>
      </c>
      <c r="H17" s="25">
        <v>3845.82</v>
      </c>
      <c r="I17" s="25">
        <v>2884.89</v>
      </c>
      <c r="J17" s="25">
        <v>0</v>
      </c>
      <c r="K17" s="28">
        <f t="shared" si="2"/>
        <v>850586.49</v>
      </c>
    </row>
    <row r="18" spans="1:11" ht="12.75" customHeight="1">
      <c r="A18" s="24" t="s">
        <v>200</v>
      </c>
      <c r="B18" s="24" t="s">
        <v>198</v>
      </c>
      <c r="C18" s="25">
        <f t="shared" si="1"/>
        <v>850586.49</v>
      </c>
      <c r="D18" s="26">
        <f>'[1]COEFJAM'!E80</f>
        <v>0.654243</v>
      </c>
      <c r="E18" s="25">
        <f t="shared" si="0"/>
        <v>556490.26</v>
      </c>
      <c r="F18" s="27" t="s">
        <v>29</v>
      </c>
      <c r="G18" s="25">
        <v>2981.8</v>
      </c>
      <c r="H18" s="25">
        <v>3960.14</v>
      </c>
      <c r="I18" s="25">
        <v>5069.99</v>
      </c>
      <c r="J18" s="25">
        <v>0</v>
      </c>
      <c r="K18" s="28">
        <f t="shared" si="2"/>
        <v>1419088.68</v>
      </c>
    </row>
    <row r="19" spans="1:11" ht="12.75" customHeight="1">
      <c r="A19" s="24" t="s">
        <v>201</v>
      </c>
      <c r="B19" s="24" t="s">
        <v>200</v>
      </c>
      <c r="C19" s="25">
        <f t="shared" si="1"/>
        <v>1419088.68</v>
      </c>
      <c r="D19" s="26">
        <f>'[1]COEFJAM'!E81</f>
        <v>0.815795</v>
      </c>
      <c r="E19" s="25">
        <f t="shared" si="0"/>
        <v>1157685.45</v>
      </c>
      <c r="F19" s="27" t="s">
        <v>30</v>
      </c>
      <c r="G19" s="25">
        <v>6867.86</v>
      </c>
      <c r="H19" s="25">
        <v>7855.77</v>
      </c>
      <c r="I19" s="25">
        <v>10141.76</v>
      </c>
      <c r="J19" s="25">
        <v>0</v>
      </c>
      <c r="K19" s="28">
        <f t="shared" si="2"/>
        <v>2601639.5199999996</v>
      </c>
    </row>
    <row r="20" spans="1:11" ht="12.75" customHeight="1">
      <c r="A20" s="24" t="s">
        <v>31</v>
      </c>
      <c r="B20" s="24" t="s">
        <v>201</v>
      </c>
      <c r="C20" s="25">
        <f t="shared" si="1"/>
        <v>2601639.5199999996</v>
      </c>
      <c r="D20" s="26">
        <f>'[1]COEFJAM'!E82</f>
        <v>1.032868</v>
      </c>
      <c r="E20" s="25">
        <f t="shared" si="0"/>
        <v>2687150.21</v>
      </c>
      <c r="F20" s="27" t="s">
        <v>197</v>
      </c>
      <c r="G20" s="25">
        <v>17332.95</v>
      </c>
      <c r="H20" s="25">
        <v>14118.58</v>
      </c>
      <c r="I20" s="25">
        <v>16882.37</v>
      </c>
      <c r="J20" s="25">
        <v>0</v>
      </c>
      <c r="K20" s="28">
        <f t="shared" si="2"/>
        <v>5337123.63</v>
      </c>
    </row>
    <row r="21" spans="1:11" ht="12.75" customHeight="1">
      <c r="A21" s="32" t="s">
        <v>32</v>
      </c>
      <c r="B21" s="24"/>
      <c r="C21" s="25">
        <f t="shared" si="1"/>
        <v>5337123.63</v>
      </c>
      <c r="D21" s="26"/>
      <c r="E21" s="25">
        <f t="shared" si="0"/>
        <v>0</v>
      </c>
      <c r="F21" s="31"/>
      <c r="G21" s="25"/>
      <c r="H21" s="25"/>
      <c r="I21" s="25"/>
      <c r="J21" s="25">
        <v>0</v>
      </c>
      <c r="K21" s="28">
        <f t="shared" si="2"/>
        <v>5337123.63</v>
      </c>
    </row>
    <row r="22" spans="1:11" ht="12.75" customHeight="1">
      <c r="A22" s="24" t="s">
        <v>33</v>
      </c>
      <c r="B22" s="24" t="s">
        <v>31</v>
      </c>
      <c r="C22" s="25">
        <f>+K21/1000</f>
        <v>5337.12363</v>
      </c>
      <c r="D22" s="26">
        <v>0.893071</v>
      </c>
      <c r="E22" s="25">
        <f aca="true" t="shared" si="3" ref="E22:E52">ROUND(C22*D22,2)</f>
        <v>4766.43</v>
      </c>
      <c r="F22" s="27" t="s">
        <v>208</v>
      </c>
      <c r="G22" s="25">
        <f>25672.62/1000</f>
        <v>25.67262</v>
      </c>
      <c r="H22" s="25">
        <v>64.78</v>
      </c>
      <c r="I22" s="25">
        <v>36.88</v>
      </c>
      <c r="J22" s="25">
        <v>0</v>
      </c>
      <c r="K22" s="28">
        <f>(+C22+E22+G22+H22+I22)-J22</f>
        <v>10230.88625</v>
      </c>
    </row>
    <row r="23" spans="1:11" ht="12.75" customHeight="1">
      <c r="A23" s="24" t="s">
        <v>206</v>
      </c>
      <c r="B23" s="24" t="s">
        <v>33</v>
      </c>
      <c r="C23" s="25">
        <f aca="true" t="shared" si="4" ref="C23:C33">+K22</f>
        <v>10230.88625</v>
      </c>
      <c r="D23" s="33">
        <v>0.172232</v>
      </c>
      <c r="E23" s="25">
        <f>ROUND(C23*D23,2)</f>
        <v>1762.09</v>
      </c>
      <c r="F23" s="27"/>
      <c r="G23" s="25"/>
      <c r="H23" s="25"/>
      <c r="I23" s="25"/>
      <c r="J23" s="25">
        <v>6.1</v>
      </c>
      <c r="K23" s="28">
        <f>(+C23+E23+G23+H23+I23)-J23</f>
        <v>11986.87625</v>
      </c>
    </row>
    <row r="24" spans="1:11" ht="12.75" customHeight="1">
      <c r="A24" s="24" t="s">
        <v>34</v>
      </c>
      <c r="B24" s="24" t="s">
        <v>33</v>
      </c>
      <c r="C24" s="25">
        <f t="shared" si="4"/>
        <v>11986.87625</v>
      </c>
      <c r="D24" s="26">
        <f>'[1]COEFJAM'!E84</f>
        <v>0.483583</v>
      </c>
      <c r="E24" s="25">
        <f t="shared" si="3"/>
        <v>5796.65</v>
      </c>
      <c r="F24" s="27" t="s">
        <v>29</v>
      </c>
      <c r="G24" s="25">
        <v>39.26</v>
      </c>
      <c r="H24" s="25">
        <v>35.68</v>
      </c>
      <c r="I24" s="25">
        <v>31.49</v>
      </c>
      <c r="J24" s="25">
        <v>0</v>
      </c>
      <c r="K24" s="28">
        <f t="shared" si="2"/>
        <v>17889.95625</v>
      </c>
    </row>
    <row r="25" spans="1:11" ht="12.75" customHeight="1">
      <c r="A25" s="24" t="s">
        <v>35</v>
      </c>
      <c r="B25" s="24" t="s">
        <v>34</v>
      </c>
      <c r="C25" s="25">
        <f t="shared" si="4"/>
        <v>17889.95625</v>
      </c>
      <c r="D25" s="26">
        <f>'[1]COEFJAM'!E85</f>
        <v>1.110079</v>
      </c>
      <c r="E25" s="25">
        <f t="shared" si="3"/>
        <v>19859.26</v>
      </c>
      <c r="F25" s="27" t="s">
        <v>30</v>
      </c>
      <c r="G25" s="25">
        <v>84.51</v>
      </c>
      <c r="H25" s="25">
        <v>77.58</v>
      </c>
      <c r="I25" s="25">
        <v>96.96</v>
      </c>
      <c r="J25" s="25">
        <v>0</v>
      </c>
      <c r="K25" s="28">
        <f t="shared" si="2"/>
        <v>38008.26625</v>
      </c>
    </row>
    <row r="26" spans="1:11" ht="12.75" customHeight="1">
      <c r="A26" s="24" t="s">
        <v>36</v>
      </c>
      <c r="B26" s="24" t="s">
        <v>35</v>
      </c>
      <c r="C26" s="25">
        <f t="shared" si="4"/>
        <v>38008.26625</v>
      </c>
      <c r="D26" s="26">
        <f>'[1]COEFJAM'!E86</f>
        <v>0.889199</v>
      </c>
      <c r="E26" s="25">
        <f t="shared" si="3"/>
        <v>33796.91</v>
      </c>
      <c r="F26" s="27" t="s">
        <v>37</v>
      </c>
      <c r="G26" s="25">
        <v>184.64</v>
      </c>
      <c r="H26" s="25">
        <v>190.75</v>
      </c>
      <c r="I26" s="25"/>
      <c r="J26" s="25">
        <v>0</v>
      </c>
      <c r="K26" s="28">
        <f t="shared" si="2"/>
        <v>72180.56625</v>
      </c>
    </row>
    <row r="27" spans="1:11" ht="12.75" customHeight="1">
      <c r="A27" s="24" t="s">
        <v>38</v>
      </c>
      <c r="B27" s="24" t="s">
        <v>36</v>
      </c>
      <c r="C27" s="25">
        <f t="shared" si="4"/>
        <v>72180.56625</v>
      </c>
      <c r="D27" s="26">
        <f>'[1]COEFJAM'!E87</f>
        <v>0.421083</v>
      </c>
      <c r="E27" s="25">
        <f t="shared" si="3"/>
        <v>30394.01</v>
      </c>
      <c r="F27" s="27">
        <v>32782</v>
      </c>
      <c r="G27" s="25">
        <v>284.65</v>
      </c>
      <c r="H27" s="25"/>
      <c r="I27" s="25"/>
      <c r="J27" s="25">
        <v>0</v>
      </c>
      <c r="K27" s="28">
        <f t="shared" si="2"/>
        <v>102859.22624999999</v>
      </c>
    </row>
    <row r="28" spans="1:11" ht="12.75" customHeight="1">
      <c r="A28" s="24" t="s">
        <v>39</v>
      </c>
      <c r="B28" s="24" t="s">
        <v>38</v>
      </c>
      <c r="C28" s="25">
        <f t="shared" si="4"/>
        <v>102859.22624999999</v>
      </c>
      <c r="D28" s="26">
        <f>'[1]COEFJAM'!E88</f>
        <v>0.542974</v>
      </c>
      <c r="E28" s="25">
        <f t="shared" si="3"/>
        <v>55849.89</v>
      </c>
      <c r="F28" s="27">
        <v>32813</v>
      </c>
      <c r="G28" s="25">
        <v>511</v>
      </c>
      <c r="H28" s="25"/>
      <c r="I28" s="25"/>
      <c r="J28" s="25">
        <v>0</v>
      </c>
      <c r="K28" s="28">
        <f t="shared" si="2"/>
        <v>159220.11625</v>
      </c>
    </row>
    <row r="29" spans="1:11" ht="12.75" customHeight="1">
      <c r="A29" s="24" t="s">
        <v>40</v>
      </c>
      <c r="B29" s="24" t="s">
        <v>38</v>
      </c>
      <c r="C29" s="25">
        <f>+K28</f>
        <v>159220.11625</v>
      </c>
      <c r="D29" s="26">
        <v>0.154435</v>
      </c>
      <c r="E29" s="25">
        <f>ROUND(C29*D29,2)</f>
        <v>24589.16</v>
      </c>
      <c r="F29" s="27"/>
      <c r="G29" s="25"/>
      <c r="H29" s="25"/>
      <c r="I29" s="25"/>
      <c r="J29" s="25">
        <v>0</v>
      </c>
      <c r="K29" s="28">
        <f>(+C29+E29+G29+H29+I29)-J29</f>
        <v>183809.27625</v>
      </c>
    </row>
    <row r="30" spans="1:11" ht="12.75" customHeight="1">
      <c r="A30" s="24" t="s">
        <v>40</v>
      </c>
      <c r="B30" s="24" t="s">
        <v>39</v>
      </c>
      <c r="C30" s="25">
        <f t="shared" si="4"/>
        <v>183809.27625</v>
      </c>
      <c r="D30" s="26">
        <f>'[1]COEFJAM'!E89</f>
        <v>0.568698</v>
      </c>
      <c r="E30" s="25">
        <f t="shared" si="3"/>
        <v>104531.97</v>
      </c>
      <c r="F30" s="27">
        <v>32843</v>
      </c>
      <c r="G30" s="25">
        <v>1077.19</v>
      </c>
      <c r="H30" s="25"/>
      <c r="I30" s="25"/>
      <c r="J30" s="25">
        <v>0</v>
      </c>
      <c r="K30" s="28">
        <f t="shared" si="2"/>
        <v>289418.43624999997</v>
      </c>
    </row>
    <row r="31" spans="1:11" ht="12.75" customHeight="1">
      <c r="A31" s="24" t="s">
        <v>41</v>
      </c>
      <c r="B31" s="24" t="s">
        <v>40</v>
      </c>
      <c r="C31" s="25">
        <f t="shared" si="4"/>
        <v>289418.43624999997</v>
      </c>
      <c r="D31" s="26">
        <f>'[1]COEFJAM'!E90</f>
        <v>0.73621</v>
      </c>
      <c r="E31" s="25">
        <f t="shared" si="3"/>
        <v>213072.75</v>
      </c>
      <c r="F31" s="27">
        <v>32874</v>
      </c>
      <c r="G31" s="25">
        <v>880.84</v>
      </c>
      <c r="H31" s="25"/>
      <c r="I31" s="25"/>
      <c r="J31" s="25">
        <v>0</v>
      </c>
      <c r="K31" s="28">
        <f t="shared" si="2"/>
        <v>503372.02625</v>
      </c>
    </row>
    <row r="32" spans="1:11" ht="12.75" customHeight="1">
      <c r="A32" s="24" t="s">
        <v>42</v>
      </c>
      <c r="B32" s="24" t="s">
        <v>41</v>
      </c>
      <c r="C32" s="25">
        <f t="shared" si="4"/>
        <v>503372.02625</v>
      </c>
      <c r="D32" s="26">
        <f>'[1]COEFJAM'!E91</f>
        <v>0.852171</v>
      </c>
      <c r="E32" s="25">
        <f t="shared" si="3"/>
        <v>428959.04</v>
      </c>
      <c r="F32" s="27">
        <v>32905</v>
      </c>
      <c r="G32" s="25">
        <v>1736.29</v>
      </c>
      <c r="H32" s="25"/>
      <c r="I32" s="25"/>
      <c r="J32" s="25">
        <v>0</v>
      </c>
      <c r="K32" s="28">
        <f t="shared" si="2"/>
        <v>934067.35625</v>
      </c>
    </row>
    <row r="33" spans="1:11" ht="12.75" customHeight="1">
      <c r="A33" s="24" t="s">
        <v>207</v>
      </c>
      <c r="B33" s="24" t="s">
        <v>42</v>
      </c>
      <c r="C33" s="25">
        <f t="shared" si="4"/>
        <v>934067.35625</v>
      </c>
      <c r="D33" s="33">
        <v>0.45524</v>
      </c>
      <c r="E33" s="25">
        <f t="shared" si="3"/>
        <v>425224.82</v>
      </c>
      <c r="F33" s="27"/>
      <c r="G33" s="25">
        <v>0</v>
      </c>
      <c r="H33" s="25"/>
      <c r="I33" s="25"/>
      <c r="J33" s="25">
        <v>0</v>
      </c>
      <c r="K33" s="28">
        <f t="shared" si="2"/>
        <v>1359292.17625</v>
      </c>
    </row>
    <row r="34" spans="1:11" ht="12.75" customHeight="1">
      <c r="A34" s="24" t="s">
        <v>44</v>
      </c>
      <c r="B34" s="24" t="s">
        <v>43</v>
      </c>
      <c r="C34" s="25">
        <f aca="true" t="shared" si="5" ref="C34:C74">+K33</f>
        <v>1359292.17625</v>
      </c>
      <c r="D34" s="26">
        <f>'[1]COEFJAM'!E93</f>
        <v>0.058929</v>
      </c>
      <c r="E34" s="25">
        <f t="shared" si="3"/>
        <v>80101.73</v>
      </c>
      <c r="F34" s="27">
        <v>32964</v>
      </c>
      <c r="G34" s="25">
        <v>1976.93</v>
      </c>
      <c r="H34" s="25"/>
      <c r="I34" s="25"/>
      <c r="J34" s="25">
        <v>0</v>
      </c>
      <c r="K34" s="28">
        <f t="shared" si="2"/>
        <v>1441370.83625</v>
      </c>
    </row>
    <row r="35" spans="1:11" ht="12.75" customHeight="1">
      <c r="A35" s="24" t="s">
        <v>45</v>
      </c>
      <c r="B35" s="24" t="s">
        <v>44</v>
      </c>
      <c r="C35" s="25">
        <f t="shared" si="5"/>
        <v>1441370.83625</v>
      </c>
      <c r="D35" s="26">
        <f>'[1]COEFJAM'!E94</f>
        <v>0.101435</v>
      </c>
      <c r="E35" s="25">
        <f t="shared" si="3"/>
        <v>146205.45</v>
      </c>
      <c r="F35" s="27">
        <v>32994</v>
      </c>
      <c r="G35" s="25">
        <v>2216.48</v>
      </c>
      <c r="H35" s="25"/>
      <c r="I35" s="25"/>
      <c r="J35" s="25">
        <v>0</v>
      </c>
      <c r="K35" s="28">
        <f t="shared" si="2"/>
        <v>1589792.7662499999</v>
      </c>
    </row>
    <row r="36" spans="1:11" ht="12.75" customHeight="1">
      <c r="A36" s="24" t="s">
        <v>46</v>
      </c>
      <c r="B36" s="24" t="s">
        <v>45</v>
      </c>
      <c r="C36" s="25">
        <f t="shared" si="5"/>
        <v>1589792.7662499999</v>
      </c>
      <c r="D36" s="26">
        <f>'[1]COEFJAM'!E95</f>
        <v>0.113292</v>
      </c>
      <c r="E36" s="25">
        <f t="shared" si="3"/>
        <v>180110.8</v>
      </c>
      <c r="F36" s="27">
        <v>33025</v>
      </c>
      <c r="G36" s="25">
        <v>2844.45</v>
      </c>
      <c r="H36" s="25"/>
      <c r="I36" s="25"/>
      <c r="J36" s="25">
        <v>0</v>
      </c>
      <c r="K36" s="28">
        <f t="shared" si="2"/>
        <v>1772748.0162499999</v>
      </c>
    </row>
    <row r="37" spans="1:11" ht="12.75" customHeight="1">
      <c r="A37" s="24" t="s">
        <v>47</v>
      </c>
      <c r="B37" s="24" t="s">
        <v>46</v>
      </c>
      <c r="C37" s="25">
        <f t="shared" si="5"/>
        <v>1772748.0162499999</v>
      </c>
      <c r="D37" s="26">
        <f>'[1]COEFJAM'!E96</f>
        <v>0.111182</v>
      </c>
      <c r="E37" s="25">
        <f t="shared" si="3"/>
        <v>197097.67</v>
      </c>
      <c r="F37" s="27">
        <v>33055</v>
      </c>
      <c r="G37" s="25">
        <v>6349.03</v>
      </c>
      <c r="H37" s="25"/>
      <c r="I37" s="25"/>
      <c r="J37" s="25">
        <v>0</v>
      </c>
      <c r="K37" s="28">
        <f t="shared" si="2"/>
        <v>1976194.7162499998</v>
      </c>
    </row>
    <row r="38" spans="1:11" ht="12.75" customHeight="1">
      <c r="A38" s="24" t="s">
        <v>48</v>
      </c>
      <c r="B38" s="24" t="s">
        <v>47</v>
      </c>
      <c r="C38" s="25">
        <f t="shared" si="5"/>
        <v>1976194.7162499998</v>
      </c>
      <c r="D38" s="26">
        <f>'[1]COEFJAM'!E97</f>
        <v>0.133993</v>
      </c>
      <c r="E38" s="25">
        <f t="shared" si="3"/>
        <v>264796.26</v>
      </c>
      <c r="F38" s="27">
        <v>33086</v>
      </c>
      <c r="G38" s="25">
        <v>7944.08</v>
      </c>
      <c r="H38" s="25"/>
      <c r="I38" s="25"/>
      <c r="J38" s="25">
        <v>0</v>
      </c>
      <c r="K38" s="28">
        <f t="shared" si="2"/>
        <v>2248935.05625</v>
      </c>
    </row>
    <row r="39" spans="1:11" ht="12.75" customHeight="1">
      <c r="A39" s="24" t="s">
        <v>49</v>
      </c>
      <c r="B39" s="24" t="s">
        <v>48</v>
      </c>
      <c r="C39" s="25">
        <f t="shared" si="5"/>
        <v>2248935.05625</v>
      </c>
      <c r="D39" s="26">
        <f>'[1]COEFJAM'!E98</f>
        <v>0.142634</v>
      </c>
      <c r="E39" s="25">
        <f t="shared" si="3"/>
        <v>320774.6</v>
      </c>
      <c r="F39" s="27">
        <v>33117</v>
      </c>
      <c r="G39" s="25">
        <v>5985.43</v>
      </c>
      <c r="H39" s="25"/>
      <c r="I39" s="25"/>
      <c r="J39" s="25">
        <v>0</v>
      </c>
      <c r="K39" s="28">
        <f t="shared" si="2"/>
        <v>2575695.08625</v>
      </c>
    </row>
    <row r="40" spans="1:11" ht="12.75" customHeight="1">
      <c r="A40" s="24" t="s">
        <v>50</v>
      </c>
      <c r="B40" s="24" t="s">
        <v>49</v>
      </c>
      <c r="C40" s="25">
        <f t="shared" si="5"/>
        <v>2575695.08625</v>
      </c>
      <c r="D40" s="26">
        <f>'[1]COEFJAM'!E99</f>
        <v>0.172077</v>
      </c>
      <c r="E40" s="25">
        <f t="shared" si="3"/>
        <v>443217.88</v>
      </c>
      <c r="F40" s="27">
        <v>33147</v>
      </c>
      <c r="G40" s="25">
        <v>10027.69</v>
      </c>
      <c r="H40" s="25"/>
      <c r="I40" s="25"/>
      <c r="J40" s="25">
        <v>0</v>
      </c>
      <c r="K40" s="28">
        <f t="shared" si="2"/>
        <v>3028940.65625</v>
      </c>
    </row>
    <row r="41" spans="1:11" ht="12.75" customHeight="1">
      <c r="A41" s="24" t="s">
        <v>51</v>
      </c>
      <c r="B41" s="24" t="s">
        <v>50</v>
      </c>
      <c r="C41" s="25">
        <f t="shared" si="5"/>
        <v>3028940.65625</v>
      </c>
      <c r="D41" s="26">
        <f>'[1]COEFJAM'!E100</f>
        <v>0.199711</v>
      </c>
      <c r="E41" s="25">
        <f t="shared" si="3"/>
        <v>604912.77</v>
      </c>
      <c r="F41" s="27">
        <v>33178</v>
      </c>
      <c r="G41" s="25">
        <v>10272.86</v>
      </c>
      <c r="H41" s="25"/>
      <c r="I41" s="25"/>
      <c r="J41" s="25">
        <v>0</v>
      </c>
      <c r="K41" s="28">
        <f t="shared" si="2"/>
        <v>3644126.28625</v>
      </c>
    </row>
    <row r="42" spans="1:11" ht="12.75" customHeight="1">
      <c r="A42" s="24" t="s">
        <v>52</v>
      </c>
      <c r="B42" s="24" t="s">
        <v>51</v>
      </c>
      <c r="C42" s="25">
        <f t="shared" si="5"/>
        <v>3644126.28625</v>
      </c>
      <c r="D42" s="33">
        <f>'[1]COEFJAM'!E101</f>
        <v>0.207951</v>
      </c>
      <c r="E42" s="25">
        <f t="shared" si="3"/>
        <v>757799.71</v>
      </c>
      <c r="F42" s="27">
        <v>33208</v>
      </c>
      <c r="G42" s="25">
        <v>18357.21</v>
      </c>
      <c r="H42" s="25"/>
      <c r="I42" s="25"/>
      <c r="J42" s="25">
        <v>0</v>
      </c>
      <c r="K42" s="28">
        <f t="shared" si="2"/>
        <v>4420283.20625</v>
      </c>
    </row>
    <row r="43" spans="1:11" ht="12.75" customHeight="1">
      <c r="A43" s="24" t="s">
        <v>53</v>
      </c>
      <c r="B43" s="24" t="s">
        <v>52</v>
      </c>
      <c r="C43" s="25">
        <f t="shared" si="5"/>
        <v>4420283.20625</v>
      </c>
      <c r="D43" s="26">
        <f>'[1]COEFJAM'!E102</f>
        <v>0.075208</v>
      </c>
      <c r="E43" s="25">
        <f t="shared" si="3"/>
        <v>332440.66</v>
      </c>
      <c r="F43" s="27">
        <v>33239</v>
      </c>
      <c r="G43" s="25">
        <v>10999.99</v>
      </c>
      <c r="H43" s="25"/>
      <c r="I43" s="25"/>
      <c r="J43" s="25">
        <v>0</v>
      </c>
      <c r="K43" s="28">
        <f t="shared" si="2"/>
        <v>4763723.85625</v>
      </c>
    </row>
    <row r="44" spans="1:11" ht="12.75" customHeight="1">
      <c r="A44" s="24" t="s">
        <v>54</v>
      </c>
      <c r="B44" s="24" t="s">
        <v>53</v>
      </c>
      <c r="C44" s="25">
        <f t="shared" si="5"/>
        <v>4763723.85625</v>
      </c>
      <c r="D44" s="26">
        <f>'[1]COEFJAM'!E103</f>
        <v>0.090281</v>
      </c>
      <c r="E44" s="25">
        <f t="shared" si="3"/>
        <v>430073.75</v>
      </c>
      <c r="F44" s="27">
        <v>33270</v>
      </c>
      <c r="G44" s="25">
        <v>9863.99</v>
      </c>
      <c r="H44" s="25"/>
      <c r="I44" s="25"/>
      <c r="J44" s="25">
        <v>0</v>
      </c>
      <c r="K44" s="28">
        <f t="shared" si="2"/>
        <v>5203661.59625</v>
      </c>
    </row>
    <row r="45" spans="1:11" ht="12.75" customHeight="1">
      <c r="A45" s="24" t="s">
        <v>55</v>
      </c>
      <c r="B45" s="24" t="s">
        <v>54</v>
      </c>
      <c r="C45" s="25">
        <f t="shared" si="5"/>
        <v>5203661.59625</v>
      </c>
      <c r="D45" s="26">
        <f>'[1]COEFJAM'!E104</f>
        <v>0.094602</v>
      </c>
      <c r="E45" s="25">
        <f t="shared" si="3"/>
        <v>492276.79</v>
      </c>
      <c r="F45" s="27">
        <v>33298</v>
      </c>
      <c r="G45" s="25">
        <v>11825.41</v>
      </c>
      <c r="H45" s="25"/>
      <c r="I45" s="25"/>
      <c r="J45" s="25">
        <v>0</v>
      </c>
      <c r="K45" s="28">
        <f t="shared" si="2"/>
        <v>5707763.796250001</v>
      </c>
    </row>
    <row r="46" spans="1:11" ht="12.75" customHeight="1">
      <c r="A46" s="24" t="s">
        <v>56</v>
      </c>
      <c r="B46" s="24" t="s">
        <v>55</v>
      </c>
      <c r="C46" s="25">
        <f t="shared" si="5"/>
        <v>5707763.796250001</v>
      </c>
      <c r="D46" s="26">
        <f>'[1]COEFJAM'!E105</f>
        <v>0.095205</v>
      </c>
      <c r="E46" s="25">
        <f t="shared" si="3"/>
        <v>543407.65</v>
      </c>
      <c r="F46" s="29">
        <v>33329</v>
      </c>
      <c r="G46" s="25">
        <v>13826.05</v>
      </c>
      <c r="H46" s="25"/>
      <c r="I46" s="25"/>
      <c r="J46" s="25">
        <v>0</v>
      </c>
      <c r="K46" s="28">
        <f t="shared" si="2"/>
        <v>6264997.496250001</v>
      </c>
    </row>
    <row r="47" spans="1:11" ht="12.75" customHeight="1">
      <c r="A47" s="24" t="s">
        <v>57</v>
      </c>
      <c r="B47" s="24" t="s">
        <v>56</v>
      </c>
      <c r="C47" s="25">
        <f t="shared" si="5"/>
        <v>6264997.496250001</v>
      </c>
      <c r="D47" s="26">
        <f>'[1]COEFJAM'!E106</f>
        <v>0.024028</v>
      </c>
      <c r="E47" s="25">
        <f t="shared" si="3"/>
        <v>150535.36</v>
      </c>
      <c r="F47" s="27">
        <v>33359</v>
      </c>
      <c r="G47" s="25">
        <v>22504.39</v>
      </c>
      <c r="H47" s="25"/>
      <c r="I47" s="25"/>
      <c r="J47" s="25">
        <v>0</v>
      </c>
      <c r="K47" s="28">
        <f t="shared" si="2"/>
        <v>6438037.246250001</v>
      </c>
    </row>
    <row r="48" spans="1:11" ht="12.75" customHeight="1">
      <c r="A48" s="24" t="s">
        <v>58</v>
      </c>
      <c r="B48" s="24" t="s">
        <v>57</v>
      </c>
      <c r="C48" s="25">
        <f t="shared" si="5"/>
        <v>6438037.246250001</v>
      </c>
      <c r="D48" s="26">
        <f>'[1]COEFJAM'!E107</f>
        <v>0.10635</v>
      </c>
      <c r="E48" s="25">
        <f t="shared" si="3"/>
        <v>684685.26</v>
      </c>
      <c r="F48" s="27">
        <v>33390</v>
      </c>
      <c r="G48" s="25">
        <v>19650.59</v>
      </c>
      <c r="H48" s="25"/>
      <c r="I48" s="25"/>
      <c r="J48" s="25">
        <v>0</v>
      </c>
      <c r="K48" s="28">
        <f t="shared" si="2"/>
        <v>7142373.09625</v>
      </c>
    </row>
    <row r="49" spans="1:11" ht="12.75" customHeight="1">
      <c r="A49" s="24" t="s">
        <v>59</v>
      </c>
      <c r="B49" s="24" t="s">
        <v>58</v>
      </c>
      <c r="C49" s="25">
        <f t="shared" si="5"/>
        <v>7142373.09625</v>
      </c>
      <c r="D49" s="26">
        <f>'[1]COEFJAM'!E108</f>
        <v>0.112563</v>
      </c>
      <c r="E49" s="25">
        <f t="shared" si="3"/>
        <v>803966.94</v>
      </c>
      <c r="F49" s="27">
        <v>33420</v>
      </c>
      <c r="G49" s="25">
        <v>25778.97</v>
      </c>
      <c r="H49" s="25"/>
      <c r="I49" s="25"/>
      <c r="J49" s="25">
        <v>0</v>
      </c>
      <c r="K49" s="28">
        <f t="shared" si="2"/>
        <v>7972119.006250001</v>
      </c>
    </row>
    <row r="50" spans="1:11" ht="12.75" customHeight="1">
      <c r="A50" s="24" t="s">
        <v>60</v>
      </c>
      <c r="B50" s="24" t="s">
        <v>59</v>
      </c>
      <c r="C50" s="25">
        <f t="shared" si="5"/>
        <v>7972119.006250001</v>
      </c>
      <c r="D50" s="26">
        <f>'[1]COEFJAM'!E109</f>
        <v>0.135017</v>
      </c>
      <c r="E50" s="25">
        <f t="shared" si="3"/>
        <v>1076371.59</v>
      </c>
      <c r="F50" s="27">
        <v>33451</v>
      </c>
      <c r="G50" s="25">
        <v>41160.13</v>
      </c>
      <c r="H50" s="25"/>
      <c r="I50" s="25"/>
      <c r="J50" s="25">
        <v>0</v>
      </c>
      <c r="K50" s="28">
        <f t="shared" si="2"/>
        <v>9089650.726250002</v>
      </c>
    </row>
    <row r="51" spans="1:11" ht="12.75" customHeight="1">
      <c r="A51" s="24" t="s">
        <v>61</v>
      </c>
      <c r="B51" s="24" t="s">
        <v>60</v>
      </c>
      <c r="C51" s="25">
        <f t="shared" si="5"/>
        <v>9089650.726250002</v>
      </c>
      <c r="D51" s="26">
        <f>'[1]COEFJAM'!E110</f>
        <v>0.184342</v>
      </c>
      <c r="E51" s="25">
        <f t="shared" si="3"/>
        <v>1675604.39</v>
      </c>
      <c r="F51" s="27">
        <v>33482</v>
      </c>
      <c r="G51" s="25">
        <v>35764.87</v>
      </c>
      <c r="H51" s="25"/>
      <c r="I51" s="25"/>
      <c r="J51" s="25">
        <v>0</v>
      </c>
      <c r="K51" s="28">
        <f t="shared" si="2"/>
        <v>10801019.986250002</v>
      </c>
    </row>
    <row r="52" spans="1:11" ht="12.75" customHeight="1">
      <c r="A52" s="24" t="s">
        <v>62</v>
      </c>
      <c r="B52" s="24" t="s">
        <v>61</v>
      </c>
      <c r="C52" s="25">
        <f t="shared" si="5"/>
        <v>10801019.986250002</v>
      </c>
      <c r="D52" s="26">
        <f>'[1]COEFJAM'!E111</f>
        <v>0.235063</v>
      </c>
      <c r="E52" s="25">
        <f t="shared" si="3"/>
        <v>2538920.16</v>
      </c>
      <c r="F52" s="27">
        <v>33512</v>
      </c>
      <c r="G52" s="25">
        <v>60742.43</v>
      </c>
      <c r="H52" s="25"/>
      <c r="I52" s="25"/>
      <c r="J52" s="25">
        <v>0</v>
      </c>
      <c r="K52" s="28">
        <f t="shared" si="2"/>
        <v>13400682.576250002</v>
      </c>
    </row>
    <row r="53" spans="1:11" ht="12.75" customHeight="1">
      <c r="A53" s="24" t="s">
        <v>63</v>
      </c>
      <c r="B53" s="24" t="s">
        <v>62</v>
      </c>
      <c r="C53" s="25">
        <f t="shared" si="5"/>
        <v>13400682.576250002</v>
      </c>
      <c r="D53" s="26">
        <f>'[1]COEFJAM'!E112</f>
        <v>0.305509</v>
      </c>
      <c r="E53" s="25">
        <f aca="true" t="shared" si="6" ref="E53:E85">ROUND(C53*D53,2)</f>
        <v>4094029.13</v>
      </c>
      <c r="F53" s="27">
        <v>33543</v>
      </c>
      <c r="G53" s="25">
        <v>87674.7</v>
      </c>
      <c r="H53" s="25"/>
      <c r="I53" s="25"/>
      <c r="J53" s="25">
        <v>0</v>
      </c>
      <c r="K53" s="28">
        <f t="shared" si="2"/>
        <v>17582386.40625</v>
      </c>
    </row>
    <row r="54" spans="1:11" ht="12.75" customHeight="1">
      <c r="A54" s="24" t="s">
        <v>64</v>
      </c>
      <c r="B54" s="24" t="s">
        <v>63</v>
      </c>
      <c r="C54" s="25">
        <f t="shared" si="5"/>
        <v>17582386.40625</v>
      </c>
      <c r="D54" s="26">
        <f>'[1]COEFJAM'!E113</f>
        <v>0.278215</v>
      </c>
      <c r="E54" s="25">
        <f t="shared" si="6"/>
        <v>4891683.63</v>
      </c>
      <c r="F54" s="27">
        <v>33573</v>
      </c>
      <c r="G54" s="25">
        <v>91557.95</v>
      </c>
      <c r="H54" s="25"/>
      <c r="I54" s="25"/>
      <c r="J54" s="25">
        <v>0</v>
      </c>
      <c r="K54" s="28">
        <f t="shared" si="2"/>
        <v>22565627.98625</v>
      </c>
    </row>
    <row r="55" spans="1:11" ht="12.75" customHeight="1">
      <c r="A55" s="24" t="s">
        <v>65</v>
      </c>
      <c r="B55" s="24" t="s">
        <v>64</v>
      </c>
      <c r="C55" s="25">
        <f t="shared" si="5"/>
        <v>22565627.98625</v>
      </c>
      <c r="D55" s="26">
        <f>'[1]COEFJAM'!E114</f>
        <v>0.251136</v>
      </c>
      <c r="E55" s="25">
        <f t="shared" si="6"/>
        <v>5667041.55</v>
      </c>
      <c r="F55" s="27">
        <v>33604</v>
      </c>
      <c r="G55" s="25">
        <v>81829.99</v>
      </c>
      <c r="H55" s="25"/>
      <c r="I55" s="25"/>
      <c r="J55" s="25">
        <v>0</v>
      </c>
      <c r="K55" s="28">
        <f t="shared" si="2"/>
        <v>28314499.526249997</v>
      </c>
    </row>
    <row r="56" spans="1:11" ht="12.75" customHeight="1">
      <c r="A56" s="24" t="s">
        <v>66</v>
      </c>
      <c r="B56" s="24" t="s">
        <v>65</v>
      </c>
      <c r="C56" s="25">
        <f t="shared" si="5"/>
        <v>28314499.526249997</v>
      </c>
      <c r="D56" s="26">
        <f>'[1]COEFJAM'!E115</f>
        <v>0.246964</v>
      </c>
      <c r="E56" s="25">
        <f t="shared" si="6"/>
        <v>6992662.06</v>
      </c>
      <c r="F56" s="27">
        <v>33635</v>
      </c>
      <c r="G56" s="25">
        <v>91928.01</v>
      </c>
      <c r="H56" s="25"/>
      <c r="I56" s="25"/>
      <c r="J56" s="25">
        <v>0</v>
      </c>
      <c r="K56" s="28">
        <f t="shared" si="2"/>
        <v>35399089.59625</v>
      </c>
    </row>
    <row r="57" spans="1:11" ht="12.75" customHeight="1">
      <c r="A57" s="24" t="s">
        <v>67</v>
      </c>
      <c r="B57" s="24" t="s">
        <v>66</v>
      </c>
      <c r="C57" s="25">
        <f t="shared" si="5"/>
        <v>35399089.59625</v>
      </c>
      <c r="D57" s="26">
        <f>'[1]COEFJAM'!E116</f>
        <v>0.284409</v>
      </c>
      <c r="E57" s="25">
        <f t="shared" si="6"/>
        <v>10067819.67</v>
      </c>
      <c r="F57" s="27">
        <v>33664</v>
      </c>
      <c r="G57" s="25">
        <v>118702.07</v>
      </c>
      <c r="H57" s="25"/>
      <c r="I57" s="25"/>
      <c r="J57" s="25">
        <v>0</v>
      </c>
      <c r="K57" s="28">
        <f t="shared" si="2"/>
        <v>45585611.33625</v>
      </c>
    </row>
    <row r="58" spans="1:11" ht="12.75" customHeight="1">
      <c r="A58" s="24" t="s">
        <v>68</v>
      </c>
      <c r="B58" s="24" t="s">
        <v>67</v>
      </c>
      <c r="C58" s="25">
        <f t="shared" si="5"/>
        <v>45585611.33625</v>
      </c>
      <c r="D58" s="26">
        <f>'[1]COEFJAM'!E117</f>
        <v>0.185045</v>
      </c>
      <c r="E58" s="25">
        <f t="shared" si="6"/>
        <v>8435389.45</v>
      </c>
      <c r="F58" s="29">
        <v>33695</v>
      </c>
      <c r="G58" s="25">
        <v>146615.24</v>
      </c>
      <c r="H58" s="25"/>
      <c r="I58" s="25"/>
      <c r="J58" s="25">
        <v>0</v>
      </c>
      <c r="K58" s="28">
        <f t="shared" si="2"/>
        <v>54167616.02625</v>
      </c>
    </row>
    <row r="59" spans="1:11" ht="12.75" customHeight="1">
      <c r="A59" s="24" t="s">
        <v>69</v>
      </c>
      <c r="B59" s="24" t="s">
        <v>68</v>
      </c>
      <c r="C59" s="25">
        <f t="shared" si="5"/>
        <v>54167616.02625</v>
      </c>
      <c r="D59" s="26">
        <f>'[1]COEFJAM'!E118</f>
        <v>0.226203</v>
      </c>
      <c r="E59" s="25">
        <f t="shared" si="6"/>
        <v>12252877.25</v>
      </c>
      <c r="F59" s="27">
        <v>33725</v>
      </c>
      <c r="G59" s="25">
        <v>38065.24</v>
      </c>
      <c r="H59" s="25"/>
      <c r="I59" s="25"/>
      <c r="J59" s="25">
        <v>0</v>
      </c>
      <c r="K59" s="28">
        <f t="shared" si="2"/>
        <v>66458558.51625</v>
      </c>
    </row>
    <row r="60" spans="1:11" ht="12.75" customHeight="1">
      <c r="A60" s="24" t="s">
        <v>70</v>
      </c>
      <c r="B60" s="24" t="s">
        <v>69</v>
      </c>
      <c r="C60" s="25">
        <f t="shared" si="5"/>
        <v>66458558.51625</v>
      </c>
      <c r="D60" s="26">
        <f>'[1]COEFJAM'!E119</f>
        <v>0.216058</v>
      </c>
      <c r="E60" s="25">
        <f t="shared" si="6"/>
        <v>14358903.24</v>
      </c>
      <c r="F60" s="27">
        <v>33756</v>
      </c>
      <c r="G60" s="25">
        <v>250262.74</v>
      </c>
      <c r="H60" s="25"/>
      <c r="I60" s="25"/>
      <c r="J60" s="25">
        <v>0</v>
      </c>
      <c r="K60" s="28">
        <f t="shared" si="2"/>
        <v>81067724.49624999</v>
      </c>
    </row>
    <row r="61" spans="1:11" ht="12.75" customHeight="1">
      <c r="A61" s="24" t="s">
        <v>71</v>
      </c>
      <c r="B61" s="24" t="s">
        <v>70</v>
      </c>
      <c r="C61" s="25">
        <f t="shared" si="5"/>
        <v>81067724.49624999</v>
      </c>
      <c r="D61" s="26">
        <f>'[1]COEFJAM'!E120</f>
        <v>0.223701</v>
      </c>
      <c r="E61" s="25">
        <f t="shared" si="6"/>
        <v>18134931.04</v>
      </c>
      <c r="F61" s="27">
        <v>33786</v>
      </c>
      <c r="G61" s="25">
        <v>304113.29</v>
      </c>
      <c r="H61" s="25"/>
      <c r="I61" s="25"/>
      <c r="J61" s="25">
        <v>0</v>
      </c>
      <c r="K61" s="28">
        <f t="shared" si="2"/>
        <v>99506768.82625</v>
      </c>
    </row>
    <row r="62" spans="1:11" ht="12.75" customHeight="1">
      <c r="A62" s="24" t="s">
        <v>72</v>
      </c>
      <c r="B62" s="24" t="s">
        <v>71</v>
      </c>
      <c r="C62" s="25">
        <f t="shared" si="5"/>
        <v>99506768.82625</v>
      </c>
      <c r="D62" s="26">
        <f>'[1]COEFJAM'!E121</f>
        <v>0.256977</v>
      </c>
      <c r="E62" s="25">
        <f t="shared" si="6"/>
        <v>25570950.93</v>
      </c>
      <c r="F62" s="27">
        <v>33817</v>
      </c>
      <c r="G62" s="25">
        <v>507468.57</v>
      </c>
      <c r="H62" s="25"/>
      <c r="I62" s="25"/>
      <c r="J62" s="25">
        <v>0</v>
      </c>
      <c r="K62" s="28">
        <f t="shared" si="2"/>
        <v>125585188.32624999</v>
      </c>
    </row>
    <row r="63" spans="1:11" ht="12.75" customHeight="1">
      <c r="A63" s="24" t="s">
        <v>73</v>
      </c>
      <c r="B63" s="24" t="s">
        <v>72</v>
      </c>
      <c r="C63" s="25">
        <f t="shared" si="5"/>
        <v>125585188.32624999</v>
      </c>
      <c r="D63" s="26">
        <f>'[1]COEFJAM'!E122</f>
        <v>0.275197</v>
      </c>
      <c r="E63" s="25">
        <f t="shared" si="6"/>
        <v>34560667.07</v>
      </c>
      <c r="F63" s="27">
        <v>33848</v>
      </c>
      <c r="G63" s="25">
        <v>440361.42</v>
      </c>
      <c r="H63" s="25"/>
      <c r="I63" s="25"/>
      <c r="J63" s="25">
        <v>0</v>
      </c>
      <c r="K63" s="28">
        <f t="shared" si="2"/>
        <v>160586216.81624997</v>
      </c>
    </row>
    <row r="64" spans="1:11" ht="12.75" customHeight="1">
      <c r="A64" s="24" t="s">
        <v>74</v>
      </c>
      <c r="B64" s="24" t="s">
        <v>73</v>
      </c>
      <c r="C64" s="25">
        <f t="shared" si="5"/>
        <v>160586216.81624997</v>
      </c>
      <c r="D64" s="26">
        <f>'[1]COEFJAM'!E123</f>
        <v>0.229759</v>
      </c>
      <c r="E64" s="25">
        <f t="shared" si="6"/>
        <v>36896128.59</v>
      </c>
      <c r="F64" s="27">
        <v>33878</v>
      </c>
      <c r="G64" s="25">
        <v>719128.64</v>
      </c>
      <c r="H64" s="25"/>
      <c r="I64" s="25"/>
      <c r="J64" s="25">
        <v>0</v>
      </c>
      <c r="K64" s="28">
        <f t="shared" si="2"/>
        <v>198201474.04624996</v>
      </c>
    </row>
    <row r="65" spans="1:11" ht="12.75" customHeight="1">
      <c r="A65" s="24" t="s">
        <v>75</v>
      </c>
      <c r="B65" s="24" t="s">
        <v>74</v>
      </c>
      <c r="C65" s="25">
        <f t="shared" si="5"/>
        <v>198201474.04624996</v>
      </c>
      <c r="D65" s="26">
        <f>'[1]COEFJAM'!E124</f>
        <v>0.255445</v>
      </c>
      <c r="E65" s="25">
        <f t="shared" si="6"/>
        <v>50629575.54</v>
      </c>
      <c r="F65" s="27">
        <v>33909</v>
      </c>
      <c r="G65" s="25">
        <v>699478.91</v>
      </c>
      <c r="H65" s="25"/>
      <c r="I65" s="25"/>
      <c r="J65" s="25">
        <v>0</v>
      </c>
      <c r="K65" s="28">
        <f t="shared" si="2"/>
        <v>249530528.49624994</v>
      </c>
    </row>
    <row r="66" spans="1:11" ht="12.75" customHeight="1">
      <c r="A66" s="24" t="s">
        <v>76</v>
      </c>
      <c r="B66" s="24" t="s">
        <v>75</v>
      </c>
      <c r="C66" s="25">
        <f t="shared" si="5"/>
        <v>249530528.49624994</v>
      </c>
      <c r="D66" s="26">
        <f>'[1]COEFJAM'!E125</f>
        <v>0.233547</v>
      </c>
      <c r="E66" s="25">
        <f t="shared" si="6"/>
        <v>58277106.34</v>
      </c>
      <c r="F66" s="27">
        <v>33939</v>
      </c>
      <c r="G66" s="25">
        <v>1694353.51</v>
      </c>
      <c r="H66" s="25"/>
      <c r="I66" s="25"/>
      <c r="J66" s="25">
        <v>0</v>
      </c>
      <c r="K66" s="28">
        <f t="shared" si="2"/>
        <v>309501988.34624994</v>
      </c>
    </row>
    <row r="67" spans="1:11" ht="12.75" customHeight="1">
      <c r="A67" s="24" t="s">
        <v>77</v>
      </c>
      <c r="B67" s="24" t="s">
        <v>76</v>
      </c>
      <c r="C67" s="25">
        <f t="shared" si="5"/>
        <v>309501988.34624994</v>
      </c>
      <c r="D67" s="26">
        <f>'[1]COEFJAM'!E126</f>
        <v>0.318618</v>
      </c>
      <c r="E67" s="25">
        <f t="shared" si="6"/>
        <v>98612904.52</v>
      </c>
      <c r="F67" s="27">
        <v>33970</v>
      </c>
      <c r="G67" s="25">
        <v>1126655.17</v>
      </c>
      <c r="H67" s="25"/>
      <c r="I67" s="25"/>
      <c r="J67" s="25">
        <v>0</v>
      </c>
      <c r="K67" s="28">
        <f t="shared" si="2"/>
        <v>409241548.03624994</v>
      </c>
    </row>
    <row r="68" spans="1:11" ht="12.75" customHeight="1">
      <c r="A68" s="24" t="s">
        <v>78</v>
      </c>
      <c r="B68" s="24" t="s">
        <v>77</v>
      </c>
      <c r="C68" s="25">
        <f t="shared" si="5"/>
        <v>409241548.03624994</v>
      </c>
      <c r="D68" s="26">
        <f>'[1]COEFJAM'!E127</f>
        <v>0.242487</v>
      </c>
      <c r="E68" s="25">
        <f t="shared" si="6"/>
        <v>99235755.26</v>
      </c>
      <c r="F68" s="27">
        <v>34001</v>
      </c>
      <c r="G68" s="25">
        <v>1219970.99</v>
      </c>
      <c r="H68" s="25"/>
      <c r="I68" s="25"/>
      <c r="J68" s="25">
        <v>0</v>
      </c>
      <c r="K68" s="28">
        <f t="shared" si="2"/>
        <v>509697274.28624994</v>
      </c>
    </row>
    <row r="69" spans="1:11" ht="12.75" customHeight="1">
      <c r="A69" s="24" t="s">
        <v>79</v>
      </c>
      <c r="B69" s="24" t="s">
        <v>78</v>
      </c>
      <c r="C69" s="25">
        <f t="shared" si="5"/>
        <v>509697274.28624994</v>
      </c>
      <c r="D69" s="26">
        <f>'[1]COEFJAM'!E128</f>
        <v>0.256</v>
      </c>
      <c r="E69" s="25">
        <f t="shared" si="6"/>
        <v>130482502.22</v>
      </c>
      <c r="F69" s="27">
        <v>34029</v>
      </c>
      <c r="G69" s="25">
        <v>1867410.62</v>
      </c>
      <c r="H69" s="25"/>
      <c r="I69" s="25"/>
      <c r="J69" s="25">
        <v>0</v>
      </c>
      <c r="K69" s="28">
        <f t="shared" si="2"/>
        <v>642047187.1262499</v>
      </c>
    </row>
    <row r="70" spans="1:11" ht="12.75" customHeight="1">
      <c r="A70" s="24" t="s">
        <v>80</v>
      </c>
      <c r="B70" s="24" t="s">
        <v>79</v>
      </c>
      <c r="C70" s="25">
        <f t="shared" si="5"/>
        <v>642047187.1262499</v>
      </c>
      <c r="D70" s="26">
        <f>'[1]COEFJAM'!E129</f>
        <v>0.283431</v>
      </c>
      <c r="E70" s="25">
        <f t="shared" si="6"/>
        <v>181976076.29</v>
      </c>
      <c r="F70" s="27">
        <v>34060</v>
      </c>
      <c r="G70" s="25">
        <v>2379967.48</v>
      </c>
      <c r="H70" s="25"/>
      <c r="I70" s="25"/>
      <c r="J70" s="25">
        <v>0</v>
      </c>
      <c r="K70" s="28">
        <f t="shared" si="2"/>
        <v>826403230.8962499</v>
      </c>
    </row>
    <row r="71" spans="1:11" ht="12.75" customHeight="1">
      <c r="A71" s="24" t="s">
        <v>81</v>
      </c>
      <c r="B71" s="24" t="s">
        <v>80</v>
      </c>
      <c r="C71" s="25">
        <f t="shared" si="5"/>
        <v>826403230.8962499</v>
      </c>
      <c r="D71" s="26">
        <f>'[1]COEFJAM'!E130</f>
        <v>0.321601</v>
      </c>
      <c r="E71" s="25">
        <f t="shared" si="6"/>
        <v>265772105.46</v>
      </c>
      <c r="F71" s="27">
        <v>34090</v>
      </c>
      <c r="G71" s="25">
        <v>3132920.07</v>
      </c>
      <c r="H71" s="25"/>
      <c r="I71" s="25"/>
      <c r="J71" s="25">
        <v>0</v>
      </c>
      <c r="K71" s="28">
        <f t="shared" si="2"/>
        <v>1095308256.4262497</v>
      </c>
    </row>
    <row r="72" spans="1:11" ht="12.75" customHeight="1">
      <c r="A72" s="24" t="s">
        <v>82</v>
      </c>
      <c r="B72" s="24" t="s">
        <v>81</v>
      </c>
      <c r="C72" s="25">
        <f t="shared" si="5"/>
        <v>1095308256.4262497</v>
      </c>
      <c r="D72" s="26">
        <f>'[1]COEFJAM'!E131</f>
        <v>0.298891</v>
      </c>
      <c r="E72" s="25">
        <f t="shared" si="6"/>
        <v>327377780.07</v>
      </c>
      <c r="F72" s="27">
        <v>34121</v>
      </c>
      <c r="G72" s="25">
        <f>3927.33*1000</f>
        <v>3927330</v>
      </c>
      <c r="H72" s="25"/>
      <c r="I72" s="25"/>
      <c r="J72" s="25">
        <v>0</v>
      </c>
      <c r="K72" s="28">
        <f t="shared" si="2"/>
        <v>1426613366.4962497</v>
      </c>
    </row>
    <row r="73" spans="1:11" ht="12.75" customHeight="1">
      <c r="A73" s="24" t="s">
        <v>84</v>
      </c>
      <c r="B73" s="24" t="s">
        <v>85</v>
      </c>
      <c r="C73" s="25">
        <f t="shared" si="5"/>
        <v>1426613366.4962497</v>
      </c>
      <c r="D73" s="26">
        <f>'[1]COEFJAM'!E132</f>
        <v>0.297484</v>
      </c>
      <c r="E73" s="25">
        <f>ROUND(C73*D73,2)</f>
        <v>424394650.72</v>
      </c>
      <c r="F73" s="27">
        <v>34151</v>
      </c>
      <c r="G73" s="25">
        <f>5567.71*1000</f>
        <v>5567710</v>
      </c>
      <c r="H73" s="25"/>
      <c r="I73" s="25"/>
      <c r="J73" s="25">
        <v>0</v>
      </c>
      <c r="K73" s="28">
        <f t="shared" si="2"/>
        <v>1856575727.2162497</v>
      </c>
    </row>
    <row r="74" spans="1:11" ht="12.75" customHeight="1">
      <c r="A74" s="30" t="s">
        <v>83</v>
      </c>
      <c r="B74" s="24"/>
      <c r="C74" s="25">
        <f t="shared" si="5"/>
        <v>1856575727.2162497</v>
      </c>
      <c r="D74" s="26"/>
      <c r="E74" s="25">
        <f>ROUND(C74*D74,2)</f>
        <v>0</v>
      </c>
      <c r="F74" s="31"/>
      <c r="G74" s="25"/>
      <c r="H74" s="25"/>
      <c r="I74" s="25"/>
      <c r="J74" s="25">
        <v>0</v>
      </c>
      <c r="K74" s="28">
        <f t="shared" si="2"/>
        <v>1856575727.2162497</v>
      </c>
    </row>
    <row r="75" spans="1:11" ht="12.75" customHeight="1">
      <c r="A75" s="24" t="s">
        <v>86</v>
      </c>
      <c r="B75" s="24" t="s">
        <v>84</v>
      </c>
      <c r="C75" s="25">
        <f>+K74/1000</f>
        <v>1856575.7272162498</v>
      </c>
      <c r="D75" s="26">
        <f>'[1]COEFJAM'!E133</f>
        <v>0.343407</v>
      </c>
      <c r="E75" s="25">
        <f t="shared" si="6"/>
        <v>637561.1</v>
      </c>
      <c r="F75" s="27">
        <v>34182</v>
      </c>
      <c r="G75" s="25">
        <v>10564.88</v>
      </c>
      <c r="H75" s="25"/>
      <c r="I75" s="25"/>
      <c r="J75" s="25">
        <v>0</v>
      </c>
      <c r="K75" s="28">
        <f t="shared" si="2"/>
        <v>2504701.70721625</v>
      </c>
    </row>
    <row r="76" spans="1:11" ht="12.75" customHeight="1">
      <c r="A76" s="24" t="s">
        <v>87</v>
      </c>
      <c r="B76" s="24" t="s">
        <v>86</v>
      </c>
      <c r="C76" s="25">
        <f aca="true" t="shared" si="7" ref="C76:C86">+K75</f>
        <v>2504701.70721625</v>
      </c>
      <c r="D76" s="26">
        <f>'[1]COEFJAM'!E134</f>
        <v>0.366318</v>
      </c>
      <c r="E76" s="25">
        <f t="shared" si="6"/>
        <v>917517.32</v>
      </c>
      <c r="F76" s="27">
        <v>34213</v>
      </c>
      <c r="G76" s="25">
        <v>9472.93</v>
      </c>
      <c r="H76" s="25"/>
      <c r="I76" s="25"/>
      <c r="J76" s="25">
        <f>1817385.84+21087.63</f>
        <v>1838473.47</v>
      </c>
      <c r="K76" s="28">
        <f>(+C76+E76+G76+H76+I76)-J76</f>
        <v>1593218.4872162498</v>
      </c>
    </row>
    <row r="77" spans="1:11" ht="12.75" customHeight="1">
      <c r="A77" s="24" t="s">
        <v>88</v>
      </c>
      <c r="B77" s="24" t="s">
        <v>87</v>
      </c>
      <c r="C77" s="25">
        <f t="shared" si="7"/>
        <v>1593218.4872162498</v>
      </c>
      <c r="D77" s="26">
        <f>'[1]COEFJAM'!E135</f>
        <v>0.369734</v>
      </c>
      <c r="E77" s="25">
        <f t="shared" si="6"/>
        <v>589067.04</v>
      </c>
      <c r="F77" s="27">
        <v>34243</v>
      </c>
      <c r="G77" s="25">
        <v>15226.97</v>
      </c>
      <c r="H77" s="25"/>
      <c r="I77" s="25"/>
      <c r="J77" s="25">
        <v>0</v>
      </c>
      <c r="K77" s="28">
        <f t="shared" si="2"/>
        <v>2197512.4972162503</v>
      </c>
    </row>
    <row r="78" spans="1:11" ht="12.75" customHeight="1">
      <c r="A78" s="24" t="s">
        <v>89</v>
      </c>
      <c r="B78" s="24" t="s">
        <v>88</v>
      </c>
      <c r="C78" s="25">
        <f t="shared" si="7"/>
        <v>2197512.4972162503</v>
      </c>
      <c r="D78" s="26">
        <f>'[1]COEFJAM'!E136</f>
        <v>0.367926</v>
      </c>
      <c r="E78" s="25">
        <f t="shared" si="6"/>
        <v>808521.98</v>
      </c>
      <c r="F78" s="27">
        <v>34274</v>
      </c>
      <c r="G78" s="25">
        <v>17061.71</v>
      </c>
      <c r="H78" s="25"/>
      <c r="I78" s="25"/>
      <c r="J78" s="25">
        <v>0</v>
      </c>
      <c r="K78" s="28">
        <f t="shared" si="2"/>
        <v>3023096.18721625</v>
      </c>
    </row>
    <row r="79" spans="1:11" ht="12.75" customHeight="1">
      <c r="A79" s="24" t="s">
        <v>90</v>
      </c>
      <c r="B79" s="24" t="s">
        <v>89</v>
      </c>
      <c r="C79" s="25">
        <f t="shared" si="7"/>
        <v>3023096.18721625</v>
      </c>
      <c r="D79" s="26">
        <f>'[1]COEFJAM'!E137</f>
        <v>0.363605</v>
      </c>
      <c r="E79" s="25">
        <f t="shared" si="6"/>
        <v>1099212.89</v>
      </c>
      <c r="F79" s="27">
        <v>34304</v>
      </c>
      <c r="G79" s="25">
        <v>44589.82</v>
      </c>
      <c r="H79" s="25"/>
      <c r="I79" s="25"/>
      <c r="J79" s="25">
        <v>0</v>
      </c>
      <c r="K79" s="28">
        <f t="shared" si="2"/>
        <v>4166898.8972162497</v>
      </c>
    </row>
    <row r="80" spans="1:11" ht="12.75" customHeight="1">
      <c r="A80" s="24" t="s">
        <v>91</v>
      </c>
      <c r="B80" s="24" t="s">
        <v>90</v>
      </c>
      <c r="C80" s="25">
        <f t="shared" si="7"/>
        <v>4166898.8972162497</v>
      </c>
      <c r="D80" s="26">
        <f>'[1]COEFJAM'!E138</f>
        <v>0.494037</v>
      </c>
      <c r="E80" s="25">
        <f t="shared" si="6"/>
        <v>2058602.23</v>
      </c>
      <c r="F80" s="27">
        <v>34335</v>
      </c>
      <c r="G80" s="25">
        <v>34128.18</v>
      </c>
      <c r="H80" s="25"/>
      <c r="I80" s="25"/>
      <c r="J80" s="25">
        <v>0</v>
      </c>
      <c r="K80" s="28">
        <f aca="true" t="shared" si="8" ref="K80:K143">(+C80+E80+G80+H80+I80)-J80</f>
        <v>6259629.307216249</v>
      </c>
    </row>
    <row r="81" spans="1:11" ht="12.75" customHeight="1">
      <c r="A81" s="24" t="s">
        <v>92</v>
      </c>
      <c r="B81" s="24" t="s">
        <v>91</v>
      </c>
      <c r="C81" s="25">
        <f t="shared" si="7"/>
        <v>6259629.307216249</v>
      </c>
      <c r="D81" s="26">
        <f>'[1]COEFJAM'!E139</f>
        <v>0.369031</v>
      </c>
      <c r="E81" s="25">
        <f t="shared" si="6"/>
        <v>2309997.26</v>
      </c>
      <c r="F81" s="27">
        <v>34366</v>
      </c>
      <c r="G81" s="25">
        <v>42229.9</v>
      </c>
      <c r="H81" s="25"/>
      <c r="I81" s="25"/>
      <c r="J81" s="25">
        <v>0</v>
      </c>
      <c r="K81" s="28">
        <f t="shared" si="8"/>
        <v>8611856.46721625</v>
      </c>
    </row>
    <row r="82" spans="1:11" ht="12.75" customHeight="1">
      <c r="A82" s="24" t="s">
        <v>93</v>
      </c>
      <c r="B82" s="24" t="s">
        <v>92</v>
      </c>
      <c r="C82" s="25">
        <f t="shared" si="7"/>
        <v>8611856.46721625</v>
      </c>
      <c r="D82" s="26">
        <f>'[1]COEFJAM'!E140</f>
        <v>0.417365</v>
      </c>
      <c r="E82" s="25">
        <f t="shared" si="6"/>
        <v>3594287.47</v>
      </c>
      <c r="F82" s="27">
        <v>34394</v>
      </c>
      <c r="G82" s="25">
        <v>76246.52</v>
      </c>
      <c r="H82" s="25"/>
      <c r="I82" s="25"/>
      <c r="J82" s="25">
        <v>0</v>
      </c>
      <c r="K82" s="28">
        <f t="shared" si="8"/>
        <v>12282390.45721625</v>
      </c>
    </row>
    <row r="83" spans="1:11" ht="12.75" customHeight="1">
      <c r="A83" s="24" t="s">
        <v>94</v>
      </c>
      <c r="B83" s="24" t="s">
        <v>93</v>
      </c>
      <c r="C83" s="25">
        <f t="shared" si="7"/>
        <v>12282390.45721625</v>
      </c>
      <c r="D83" s="26">
        <f>'[1]COEFJAM'!E141</f>
        <v>0.46992</v>
      </c>
      <c r="E83" s="25">
        <f t="shared" si="6"/>
        <v>5771740.92</v>
      </c>
      <c r="F83" s="27">
        <v>34425</v>
      </c>
      <c r="G83" s="25">
        <v>115365.02</v>
      </c>
      <c r="H83" s="25"/>
      <c r="I83" s="25"/>
      <c r="J83" s="25">
        <v>0</v>
      </c>
      <c r="K83" s="28">
        <f t="shared" si="8"/>
        <v>18169496.39721625</v>
      </c>
    </row>
    <row r="84" spans="1:11" ht="12.75" customHeight="1">
      <c r="A84" s="24" t="s">
        <v>95</v>
      </c>
      <c r="B84" s="24" t="s">
        <v>94</v>
      </c>
      <c r="C84" s="25">
        <f t="shared" si="7"/>
        <v>18169496.39721625</v>
      </c>
      <c r="D84" s="26">
        <f>'[1]COEFJAM'!E142</f>
        <v>0.497554</v>
      </c>
      <c r="E84" s="25">
        <f t="shared" si="6"/>
        <v>9040305.61</v>
      </c>
      <c r="F84" s="27">
        <v>34455</v>
      </c>
      <c r="G84" s="25">
        <v>183957.94</v>
      </c>
      <c r="H84" s="25"/>
      <c r="I84" s="25"/>
      <c r="J84" s="25">
        <v>0</v>
      </c>
      <c r="K84" s="28">
        <f t="shared" si="8"/>
        <v>27393759.94721625</v>
      </c>
    </row>
    <row r="85" spans="1:11" ht="12.75" customHeight="1">
      <c r="A85" s="24" t="s">
        <v>97</v>
      </c>
      <c r="B85" s="24" t="s">
        <v>95</v>
      </c>
      <c r="C85" s="25">
        <f t="shared" si="7"/>
        <v>27393759.94721625</v>
      </c>
      <c r="D85" s="26">
        <f>'[1]COEFJAM'!E143</f>
        <v>0.343903</v>
      </c>
      <c r="E85" s="25">
        <f t="shared" si="6"/>
        <v>9420796.23</v>
      </c>
      <c r="F85" s="27">
        <v>34486</v>
      </c>
      <c r="G85" s="25">
        <f>87.24*2750</f>
        <v>239910</v>
      </c>
      <c r="H85" s="25"/>
      <c r="I85" s="25"/>
      <c r="J85" s="25">
        <v>0</v>
      </c>
      <c r="K85" s="28">
        <f t="shared" si="8"/>
        <v>37054466.17721625</v>
      </c>
    </row>
    <row r="86" spans="1:11" ht="12.75" customHeight="1">
      <c r="A86" s="30" t="s">
        <v>96</v>
      </c>
      <c r="B86" s="24"/>
      <c r="C86" s="25">
        <f t="shared" si="7"/>
        <v>37054466.17721625</v>
      </c>
      <c r="D86" s="26"/>
      <c r="E86" s="25">
        <f aca="true" t="shared" si="9" ref="E86:E94">ROUND(C86*D86,2)</f>
        <v>0</v>
      </c>
      <c r="F86" s="31"/>
      <c r="G86" s="25"/>
      <c r="H86" s="25"/>
      <c r="I86" s="25"/>
      <c r="J86" s="25">
        <v>0</v>
      </c>
      <c r="K86" s="28">
        <f t="shared" si="8"/>
        <v>37054466.17721625</v>
      </c>
    </row>
    <row r="87" spans="1:11" ht="12.75" customHeight="1">
      <c r="A87" s="24" t="s">
        <v>98</v>
      </c>
      <c r="B87" s="24" t="s">
        <v>97</v>
      </c>
      <c r="C87" s="25">
        <f>+K86/2750</f>
        <v>13474.351337169544</v>
      </c>
      <c r="D87" s="26">
        <f>'[1]COEFJAM'!E144</f>
        <v>0.047108</v>
      </c>
      <c r="E87" s="25">
        <f t="shared" si="9"/>
        <v>634.75</v>
      </c>
      <c r="F87" s="27">
        <v>34516</v>
      </c>
      <c r="G87" s="25">
        <v>87.38</v>
      </c>
      <c r="H87" s="25"/>
      <c r="I87" s="25"/>
      <c r="J87" s="25">
        <v>0</v>
      </c>
      <c r="K87" s="28">
        <f t="shared" si="8"/>
        <v>14196.481337169544</v>
      </c>
    </row>
    <row r="88" spans="1:11" ht="12.75" customHeight="1">
      <c r="A88" s="24" t="s">
        <v>99</v>
      </c>
      <c r="B88" s="24" t="s">
        <v>98</v>
      </c>
      <c r="C88" s="25">
        <f aca="true" t="shared" si="10" ref="C88:C119">+K87</f>
        <v>14196.481337169544</v>
      </c>
      <c r="D88" s="26">
        <f>'[1]COEFJAM'!E145</f>
        <v>0.026025</v>
      </c>
      <c r="E88" s="25">
        <f t="shared" si="9"/>
        <v>369.46</v>
      </c>
      <c r="F88" s="27">
        <v>34547</v>
      </c>
      <c r="G88" s="25">
        <v>137.96</v>
      </c>
      <c r="H88" s="25"/>
      <c r="I88" s="25"/>
      <c r="J88" s="25">
        <v>0</v>
      </c>
      <c r="K88" s="28">
        <f t="shared" si="8"/>
        <v>14703.901337169542</v>
      </c>
    </row>
    <row r="89" spans="1:11" ht="12.75" customHeight="1">
      <c r="A89" s="24" t="s">
        <v>100</v>
      </c>
      <c r="B89" s="24" t="s">
        <v>99</v>
      </c>
      <c r="C89" s="25">
        <f t="shared" si="10"/>
        <v>14703.901337169542</v>
      </c>
      <c r="D89" s="26">
        <f>'[1]COEFJAM'!E146</f>
        <v>0.028922</v>
      </c>
      <c r="E89" s="25">
        <f t="shared" si="9"/>
        <v>425.27</v>
      </c>
      <c r="F89" s="27">
        <v>34578</v>
      </c>
      <c r="G89" s="25">
        <v>85.44</v>
      </c>
      <c r="H89" s="25"/>
      <c r="I89" s="25"/>
      <c r="J89" s="25">
        <v>0</v>
      </c>
      <c r="K89" s="28">
        <f t="shared" si="8"/>
        <v>15214.611337169543</v>
      </c>
    </row>
    <row r="90" spans="1:11" ht="12.75" customHeight="1">
      <c r="A90" s="24" t="s">
        <v>101</v>
      </c>
      <c r="B90" s="24" t="s">
        <v>100</v>
      </c>
      <c r="C90" s="25">
        <f t="shared" si="10"/>
        <v>15214.611337169543</v>
      </c>
      <c r="D90" s="26">
        <f>'[1]COEFJAM'!E147</f>
        <v>0.033214</v>
      </c>
      <c r="E90" s="25">
        <f t="shared" si="9"/>
        <v>505.34</v>
      </c>
      <c r="F90" s="27">
        <v>34608</v>
      </c>
      <c r="G90" s="25">
        <v>106.06</v>
      </c>
      <c r="H90" s="25"/>
      <c r="I90" s="25"/>
      <c r="J90" s="25">
        <v>0</v>
      </c>
      <c r="K90" s="28">
        <f t="shared" si="8"/>
        <v>15826.011337169542</v>
      </c>
    </row>
    <row r="91" spans="1:11" ht="12.75" customHeight="1">
      <c r="A91" s="24" t="s">
        <v>102</v>
      </c>
      <c r="B91" s="24" t="s">
        <v>101</v>
      </c>
      <c r="C91" s="25">
        <f t="shared" si="10"/>
        <v>15826.011337169542</v>
      </c>
      <c r="D91" s="26">
        <f>'[1]COEFJAM'!E148</f>
        <v>0.037127</v>
      </c>
      <c r="E91" s="25">
        <f t="shared" si="9"/>
        <v>587.57</v>
      </c>
      <c r="F91" s="27">
        <v>34639</v>
      </c>
      <c r="G91" s="25">
        <v>147.83</v>
      </c>
      <c r="H91" s="25"/>
      <c r="I91" s="25"/>
      <c r="J91" s="25">
        <v>0</v>
      </c>
      <c r="K91" s="28">
        <f t="shared" si="8"/>
        <v>16561.411337169546</v>
      </c>
    </row>
    <row r="92" spans="1:11" ht="12.75" customHeight="1">
      <c r="A92" s="24" t="s">
        <v>103</v>
      </c>
      <c r="B92" s="24" t="s">
        <v>102</v>
      </c>
      <c r="C92" s="25">
        <f t="shared" si="10"/>
        <v>16561.411337169546</v>
      </c>
      <c r="D92" s="26">
        <f>'[1]COEFJAM'!E149</f>
        <v>0.0264</v>
      </c>
      <c r="E92" s="25">
        <f t="shared" si="9"/>
        <v>437.22</v>
      </c>
      <c r="F92" s="27">
        <v>34669</v>
      </c>
      <c r="G92" s="25">
        <v>214.87</v>
      </c>
      <c r="H92" s="25"/>
      <c r="I92" s="25"/>
      <c r="J92" s="25">
        <v>0</v>
      </c>
      <c r="K92" s="28">
        <f t="shared" si="8"/>
        <v>17213.501337169546</v>
      </c>
    </row>
    <row r="93" spans="1:11" ht="12.75" customHeight="1">
      <c r="A93" s="24" t="s">
        <v>104</v>
      </c>
      <c r="B93" s="24" t="s">
        <v>103</v>
      </c>
      <c r="C93" s="25">
        <f t="shared" si="10"/>
        <v>17213.501337169546</v>
      </c>
      <c r="D93" s="26">
        <f>'[1]COEFJAM'!E150</f>
        <v>0.029304</v>
      </c>
      <c r="E93" s="25">
        <f t="shared" si="9"/>
        <v>504.42</v>
      </c>
      <c r="F93" s="27">
        <v>34700</v>
      </c>
      <c r="G93" s="25">
        <v>147.57</v>
      </c>
      <c r="H93" s="25"/>
      <c r="I93" s="25"/>
      <c r="J93" s="25">
        <f>842.13+1022.8</f>
        <v>1864.9299999999998</v>
      </c>
      <c r="K93" s="28">
        <f t="shared" si="8"/>
        <v>16000.561337169544</v>
      </c>
    </row>
    <row r="94" spans="1:11" ht="12.75" customHeight="1">
      <c r="A94" s="24" t="s">
        <v>105</v>
      </c>
      <c r="B94" s="24" t="s">
        <v>104</v>
      </c>
      <c r="C94" s="25">
        <f t="shared" si="10"/>
        <v>16000.561337169544</v>
      </c>
      <c r="D94" s="26">
        <f>'[1]COEFJAM'!E151</f>
        <v>0.021524</v>
      </c>
      <c r="E94" s="25">
        <f t="shared" si="9"/>
        <v>344.4</v>
      </c>
      <c r="F94" s="27">
        <v>34731</v>
      </c>
      <c r="G94" s="25"/>
      <c r="H94" s="25"/>
      <c r="I94" s="25"/>
      <c r="J94" s="25">
        <v>0</v>
      </c>
      <c r="K94" s="28">
        <f t="shared" si="8"/>
        <v>16344.961337169543</v>
      </c>
    </row>
    <row r="95" spans="1:11" ht="12.75" customHeight="1">
      <c r="A95" s="24" t="s">
        <v>106</v>
      </c>
      <c r="B95" s="24" t="s">
        <v>105</v>
      </c>
      <c r="C95" s="25">
        <f t="shared" si="10"/>
        <v>16344.961337169543</v>
      </c>
      <c r="D95" s="26">
        <f>'[1]COEFJAM'!E152</f>
        <v>0.045353</v>
      </c>
      <c r="E95" s="25">
        <f aca="true" t="shared" si="11" ref="E95:E108">ROUND(C95*D95,2)</f>
        <v>741.29</v>
      </c>
      <c r="F95" s="27">
        <v>34759</v>
      </c>
      <c r="G95" s="25"/>
      <c r="H95" s="25"/>
      <c r="I95" s="25"/>
      <c r="J95" s="25">
        <v>0</v>
      </c>
      <c r="K95" s="28">
        <f t="shared" si="8"/>
        <v>17086.251337169542</v>
      </c>
    </row>
    <row r="96" spans="1:11" ht="12.75" customHeight="1">
      <c r="A96" s="24" t="s">
        <v>109</v>
      </c>
      <c r="B96" s="24" t="s">
        <v>110</v>
      </c>
      <c r="C96" s="25">
        <f t="shared" si="10"/>
        <v>17086.251337169542</v>
      </c>
      <c r="D96" s="26">
        <f>'[1]COEFJAM'!E153</f>
        <v>0.038199</v>
      </c>
      <c r="E96" s="25">
        <f t="shared" si="11"/>
        <v>652.68</v>
      </c>
      <c r="F96" s="27">
        <v>34790</v>
      </c>
      <c r="G96" s="25"/>
      <c r="H96" s="25"/>
      <c r="I96" s="25"/>
      <c r="J96" s="25">
        <v>0</v>
      </c>
      <c r="K96" s="28">
        <f t="shared" si="8"/>
        <v>17738.931337169543</v>
      </c>
    </row>
    <row r="97" spans="1:11" ht="12.75" customHeight="1">
      <c r="A97" s="24" t="s">
        <v>107</v>
      </c>
      <c r="B97" s="24" t="s">
        <v>108</v>
      </c>
      <c r="C97" s="25">
        <f t="shared" si="10"/>
        <v>17738.931337169543</v>
      </c>
      <c r="D97" s="26">
        <f>'[1]COEFJAM'!E154</f>
        <v>0.038944</v>
      </c>
      <c r="E97" s="25">
        <f t="shared" si="11"/>
        <v>690.82</v>
      </c>
      <c r="F97" s="27">
        <v>34820</v>
      </c>
      <c r="G97" s="25"/>
      <c r="H97" s="25"/>
      <c r="I97" s="25"/>
      <c r="J97" s="25">
        <v>0</v>
      </c>
      <c r="K97" s="28">
        <f t="shared" si="8"/>
        <v>18429.751337169542</v>
      </c>
    </row>
    <row r="98" spans="1:11" ht="12.75" customHeight="1">
      <c r="A98" s="24" t="s">
        <v>111</v>
      </c>
      <c r="B98" s="24" t="s">
        <v>112</v>
      </c>
      <c r="C98" s="25">
        <f t="shared" si="10"/>
        <v>18429.751337169542</v>
      </c>
      <c r="D98" s="26">
        <f>'[1]COEFJAM'!E155</f>
        <v>0.031401</v>
      </c>
      <c r="E98" s="25">
        <f t="shared" si="11"/>
        <v>578.71</v>
      </c>
      <c r="F98" s="27">
        <v>34851</v>
      </c>
      <c r="G98" s="25"/>
      <c r="H98" s="25"/>
      <c r="I98" s="25"/>
      <c r="J98" s="25">
        <v>0</v>
      </c>
      <c r="K98" s="28">
        <f t="shared" si="8"/>
        <v>19008.46133716954</v>
      </c>
    </row>
    <row r="99" spans="1:11" ht="12.75" customHeight="1">
      <c r="A99" s="24" t="s">
        <v>113</v>
      </c>
      <c r="B99" s="24" t="s">
        <v>114</v>
      </c>
      <c r="C99" s="25">
        <f t="shared" si="10"/>
        <v>19008.46133716954</v>
      </c>
      <c r="D99" s="26">
        <f>'[1]COEFJAM'!E156</f>
        <v>0.037326</v>
      </c>
      <c r="E99" s="25">
        <f t="shared" si="11"/>
        <v>709.51</v>
      </c>
      <c r="F99" s="27">
        <v>34881</v>
      </c>
      <c r="G99" s="25"/>
      <c r="H99" s="25"/>
      <c r="I99" s="25"/>
      <c r="J99" s="25">
        <v>0</v>
      </c>
      <c r="K99" s="28">
        <f t="shared" si="8"/>
        <v>19717.97133716954</v>
      </c>
    </row>
    <row r="100" spans="1:11" ht="12.75" customHeight="1">
      <c r="A100" s="24" t="s">
        <v>115</v>
      </c>
      <c r="B100" s="24" t="s">
        <v>113</v>
      </c>
      <c r="C100" s="25">
        <f t="shared" si="10"/>
        <v>19717.97133716954</v>
      </c>
      <c r="D100" s="26">
        <f>'[1]COEFJAM'!E157</f>
        <v>0.025807</v>
      </c>
      <c r="E100" s="25">
        <f t="shared" si="11"/>
        <v>508.86</v>
      </c>
      <c r="F100" s="27">
        <v>34912</v>
      </c>
      <c r="G100" s="25"/>
      <c r="H100" s="25"/>
      <c r="I100" s="25"/>
      <c r="J100" s="25">
        <v>0</v>
      </c>
      <c r="K100" s="28">
        <f t="shared" si="8"/>
        <v>20226.83133716954</v>
      </c>
    </row>
    <row r="101" spans="1:11" ht="12.75" customHeight="1">
      <c r="A101" s="24" t="s">
        <v>116</v>
      </c>
      <c r="B101" s="24" t="s">
        <v>117</v>
      </c>
      <c r="C101" s="25">
        <f t="shared" si="10"/>
        <v>20226.83133716954</v>
      </c>
      <c r="D101" s="26">
        <f>'[1]COEFJAM'!E158</f>
        <v>0.024262</v>
      </c>
      <c r="E101" s="25">
        <f t="shared" si="11"/>
        <v>490.74</v>
      </c>
      <c r="F101" s="27">
        <v>34943</v>
      </c>
      <c r="G101" s="25"/>
      <c r="H101" s="25"/>
      <c r="I101" s="25"/>
      <c r="J101" s="25">
        <v>0</v>
      </c>
      <c r="K101" s="28">
        <f t="shared" si="8"/>
        <v>20717.571337169542</v>
      </c>
    </row>
    <row r="102" spans="1:11" ht="12.75" customHeight="1">
      <c r="A102" s="24" t="s">
        <v>118</v>
      </c>
      <c r="B102" s="24" t="s">
        <v>119</v>
      </c>
      <c r="C102" s="25">
        <f t="shared" si="10"/>
        <v>20717.571337169542</v>
      </c>
      <c r="D102" s="26">
        <f>'[1]COEFJAM'!E159</f>
        <v>0.021488</v>
      </c>
      <c r="E102" s="25">
        <f t="shared" si="11"/>
        <v>445.18</v>
      </c>
      <c r="F102" s="27">
        <v>34973</v>
      </c>
      <c r="G102" s="25"/>
      <c r="H102" s="25"/>
      <c r="I102" s="25"/>
      <c r="J102" s="25">
        <v>0</v>
      </c>
      <c r="K102" s="28">
        <f t="shared" si="8"/>
        <v>21162.751337169542</v>
      </c>
    </row>
    <row r="103" spans="1:11" ht="12.75" customHeight="1">
      <c r="A103" s="24" t="s">
        <v>120</v>
      </c>
      <c r="B103" s="24" t="s">
        <v>118</v>
      </c>
      <c r="C103" s="25">
        <f t="shared" si="10"/>
        <v>21162.751337169542</v>
      </c>
      <c r="D103" s="26">
        <f>'[1]COEFJAM'!E160</f>
        <v>0.019324</v>
      </c>
      <c r="E103" s="25">
        <f t="shared" si="11"/>
        <v>408.95</v>
      </c>
      <c r="F103" s="27">
        <v>35004</v>
      </c>
      <c r="G103" s="25"/>
      <c r="H103" s="25"/>
      <c r="I103" s="25"/>
      <c r="J103" s="25">
        <v>0</v>
      </c>
      <c r="K103" s="28">
        <f t="shared" si="8"/>
        <v>21571.701337169543</v>
      </c>
    </row>
    <row r="104" spans="1:11" ht="12.75" customHeight="1">
      <c r="A104" s="24" t="s">
        <v>121</v>
      </c>
      <c r="B104" s="24" t="s">
        <v>120</v>
      </c>
      <c r="C104" s="25">
        <f t="shared" si="10"/>
        <v>21571.701337169543</v>
      </c>
      <c r="D104" s="26">
        <f>'[1]COEFJAM'!E161</f>
        <v>0.018332</v>
      </c>
      <c r="E104" s="25">
        <f t="shared" si="11"/>
        <v>395.45</v>
      </c>
      <c r="F104" s="27">
        <v>35034</v>
      </c>
      <c r="G104" s="25"/>
      <c r="H104" s="25"/>
      <c r="I104" s="25"/>
      <c r="J104" s="25">
        <f>371.97+139.1</f>
        <v>511.07000000000005</v>
      </c>
      <c r="K104" s="28">
        <f t="shared" si="8"/>
        <v>21456.081337169544</v>
      </c>
    </row>
    <row r="105" spans="1:11" ht="12.75" customHeight="1">
      <c r="A105" s="24" t="s">
        <v>122</v>
      </c>
      <c r="B105" s="24" t="s">
        <v>121</v>
      </c>
      <c r="C105" s="25">
        <f t="shared" si="10"/>
        <v>21456.081337169544</v>
      </c>
      <c r="D105" s="26">
        <f>'[1]COEFJAM'!E162</f>
        <v>0.017454</v>
      </c>
      <c r="E105" s="25">
        <f t="shared" si="11"/>
        <v>374.49</v>
      </c>
      <c r="F105" s="27">
        <v>35065</v>
      </c>
      <c r="G105" s="25"/>
      <c r="H105" s="25"/>
      <c r="I105" s="25"/>
      <c r="J105" s="25">
        <v>0</v>
      </c>
      <c r="K105" s="28">
        <f t="shared" si="8"/>
        <v>21830.571337169546</v>
      </c>
    </row>
    <row r="106" spans="1:11" ht="12.75" customHeight="1">
      <c r="A106" s="24" t="s">
        <v>123</v>
      </c>
      <c r="B106" s="24" t="s">
        <v>124</v>
      </c>
      <c r="C106" s="25">
        <f t="shared" si="10"/>
        <v>21830.571337169546</v>
      </c>
      <c r="D106" s="26">
        <f>'[1]COEFJAM'!E163</f>
        <v>0.014539</v>
      </c>
      <c r="E106" s="25">
        <f t="shared" si="11"/>
        <v>317.39</v>
      </c>
      <c r="F106" s="27">
        <v>35096</v>
      </c>
      <c r="G106" s="25"/>
      <c r="H106" s="25"/>
      <c r="I106" s="25"/>
      <c r="J106" s="25">
        <v>0</v>
      </c>
      <c r="K106" s="28">
        <f t="shared" si="8"/>
        <v>22147.961337169545</v>
      </c>
    </row>
    <row r="107" spans="1:11" ht="12.75" customHeight="1">
      <c r="A107" s="24" t="s">
        <v>125</v>
      </c>
      <c r="B107" s="24" t="s">
        <v>126</v>
      </c>
      <c r="C107" s="25">
        <f t="shared" si="10"/>
        <v>22147.961337169545</v>
      </c>
      <c r="D107" s="26">
        <f>'[1]COEFJAM'!E164</f>
        <v>0.013046</v>
      </c>
      <c r="E107" s="25">
        <f t="shared" si="11"/>
        <v>288.94</v>
      </c>
      <c r="F107" s="27">
        <v>35125</v>
      </c>
      <c r="G107" s="25"/>
      <c r="H107" s="25"/>
      <c r="I107" s="25"/>
      <c r="J107" s="25">
        <v>0</v>
      </c>
      <c r="K107" s="28">
        <f t="shared" si="8"/>
        <v>22436.901337169544</v>
      </c>
    </row>
    <row r="108" spans="1:11" ht="12.75" customHeight="1">
      <c r="A108" s="24" t="s">
        <v>127</v>
      </c>
      <c r="B108" s="24" t="s">
        <v>128</v>
      </c>
      <c r="C108" s="25">
        <f t="shared" si="10"/>
        <v>22436.901337169544</v>
      </c>
      <c r="D108" s="26">
        <f>'[1]COEFJAM'!E165</f>
        <v>0.011496</v>
      </c>
      <c r="E108" s="25">
        <f t="shared" si="11"/>
        <v>257.93</v>
      </c>
      <c r="F108" s="27">
        <v>35156</v>
      </c>
      <c r="G108" s="25"/>
      <c r="H108" s="25"/>
      <c r="I108" s="25"/>
      <c r="J108" s="25">
        <v>0</v>
      </c>
      <c r="K108" s="28">
        <f t="shared" si="8"/>
        <v>22694.831337169544</v>
      </c>
    </row>
    <row r="109" spans="1:11" ht="12.75" customHeight="1">
      <c r="A109" s="24" t="s">
        <v>129</v>
      </c>
      <c r="B109" s="24" t="s">
        <v>127</v>
      </c>
      <c r="C109" s="25">
        <f t="shared" si="10"/>
        <v>22694.831337169544</v>
      </c>
      <c r="D109" s="26">
        <f>'[1]COEFJAM'!E166</f>
        <v>0.010784</v>
      </c>
      <c r="E109" s="25">
        <f aca="true" t="shared" si="12" ref="E109:E125">ROUND(C109*D109,2)</f>
        <v>244.74</v>
      </c>
      <c r="F109" s="27">
        <v>35186</v>
      </c>
      <c r="G109" s="34"/>
      <c r="H109" s="34"/>
      <c r="I109" s="34"/>
      <c r="J109" s="25">
        <v>0</v>
      </c>
      <c r="K109" s="28">
        <f t="shared" si="8"/>
        <v>22939.571337169546</v>
      </c>
    </row>
    <row r="110" spans="1:11" ht="12.75" customHeight="1">
      <c r="A110" s="24" t="s">
        <v>130</v>
      </c>
      <c r="B110" s="24" t="s">
        <v>129</v>
      </c>
      <c r="C110" s="25">
        <f t="shared" si="10"/>
        <v>22939.571337169546</v>
      </c>
      <c r="D110" s="26">
        <f>'[1]COEFJAM'!E167</f>
        <v>0.010996</v>
      </c>
      <c r="E110" s="25">
        <f t="shared" si="12"/>
        <v>252.24</v>
      </c>
      <c r="F110" s="27">
        <v>35217</v>
      </c>
      <c r="G110" s="34"/>
      <c r="H110" s="34"/>
      <c r="I110" s="34"/>
      <c r="J110" s="25">
        <v>0</v>
      </c>
      <c r="K110" s="28">
        <f t="shared" si="8"/>
        <v>23191.811337169547</v>
      </c>
    </row>
    <row r="111" spans="1:11" ht="12.75" customHeight="1">
      <c r="A111" s="24" t="s">
        <v>131</v>
      </c>
      <c r="B111" s="24" t="s">
        <v>130</v>
      </c>
      <c r="C111" s="25">
        <f t="shared" si="10"/>
        <v>23191.811337169547</v>
      </c>
      <c r="D111" s="26">
        <f>'[1]COEFJAM'!E168</f>
        <v>0.010747</v>
      </c>
      <c r="E111" s="25">
        <f t="shared" si="12"/>
        <v>249.24</v>
      </c>
      <c r="F111" s="27">
        <v>35247</v>
      </c>
      <c r="G111" s="34"/>
      <c r="H111" s="34"/>
      <c r="I111" s="34"/>
      <c r="J111" s="25">
        <v>0</v>
      </c>
      <c r="K111" s="28">
        <f t="shared" si="8"/>
        <v>23441.05133716955</v>
      </c>
    </row>
    <row r="112" spans="1:11" ht="12.75" customHeight="1">
      <c r="A112" s="24" t="s">
        <v>132</v>
      </c>
      <c r="B112" s="24" t="s">
        <v>133</v>
      </c>
      <c r="C112" s="25">
        <f t="shared" si="10"/>
        <v>23441.05133716955</v>
      </c>
      <c r="D112" s="26">
        <f>'[1]COEFJAM'!E169</f>
        <v>0.011173</v>
      </c>
      <c r="E112" s="25">
        <f t="shared" si="12"/>
        <v>261.91</v>
      </c>
      <c r="F112" s="27">
        <v>35278</v>
      </c>
      <c r="G112" s="34"/>
      <c r="H112" s="34"/>
      <c r="I112" s="34"/>
      <c r="J112" s="25">
        <v>0</v>
      </c>
      <c r="K112" s="28">
        <f t="shared" si="8"/>
        <v>23702.96133716955</v>
      </c>
    </row>
    <row r="113" spans="1:11" ht="12.75" customHeight="1">
      <c r="A113" s="24" t="s">
        <v>134</v>
      </c>
      <c r="B113" s="24" t="s">
        <v>132</v>
      </c>
      <c r="C113" s="25">
        <f t="shared" si="10"/>
        <v>23702.96133716955</v>
      </c>
      <c r="D113" s="26">
        <f>'[1]COEFJAM'!E170</f>
        <v>0.011519</v>
      </c>
      <c r="E113" s="25">
        <f t="shared" si="12"/>
        <v>273.03</v>
      </c>
      <c r="F113" s="27">
        <v>35309</v>
      </c>
      <c r="G113" s="34"/>
      <c r="H113" s="34"/>
      <c r="I113" s="34"/>
      <c r="J113" s="25">
        <v>0</v>
      </c>
      <c r="K113" s="28">
        <f t="shared" si="8"/>
        <v>23975.991337169547</v>
      </c>
    </row>
    <row r="114" spans="1:11" ht="12.75" customHeight="1">
      <c r="A114" s="24" t="s">
        <v>135</v>
      </c>
      <c r="B114" s="24" t="s">
        <v>134</v>
      </c>
      <c r="C114" s="25">
        <f t="shared" si="10"/>
        <v>23975.991337169547</v>
      </c>
      <c r="D114" s="26">
        <f>'[1]COEFJAM'!E171</f>
        <v>0.012322</v>
      </c>
      <c r="E114" s="25">
        <f t="shared" si="12"/>
        <v>295.43</v>
      </c>
      <c r="F114" s="27">
        <v>35339</v>
      </c>
      <c r="G114" s="34"/>
      <c r="H114" s="34"/>
      <c r="I114" s="34"/>
      <c r="J114" s="25">
        <v>0</v>
      </c>
      <c r="K114" s="28">
        <f t="shared" si="8"/>
        <v>24271.421337169548</v>
      </c>
    </row>
    <row r="115" spans="1:11" ht="12.75" customHeight="1">
      <c r="A115" s="24" t="s">
        <v>136</v>
      </c>
      <c r="B115" s="24" t="s">
        <v>135</v>
      </c>
      <c r="C115" s="25">
        <f t="shared" si="10"/>
        <v>24271.421337169548</v>
      </c>
      <c r="D115" s="26">
        <f>'[1]COEFJAM'!E172</f>
        <v>0.013053</v>
      </c>
      <c r="E115" s="25">
        <f t="shared" si="12"/>
        <v>316.81</v>
      </c>
      <c r="F115" s="27">
        <v>35370</v>
      </c>
      <c r="G115" s="34"/>
      <c r="H115" s="34"/>
      <c r="I115" s="34"/>
      <c r="J115" s="25">
        <v>0</v>
      </c>
      <c r="K115" s="28">
        <f t="shared" si="8"/>
        <v>24588.23133716955</v>
      </c>
    </row>
    <row r="116" spans="1:11" ht="12.75" customHeight="1">
      <c r="A116" s="24" t="s">
        <v>137</v>
      </c>
      <c r="B116" s="24" t="s">
        <v>136</v>
      </c>
      <c r="C116" s="25">
        <f t="shared" si="10"/>
        <v>24588.23133716955</v>
      </c>
      <c r="D116" s="26">
        <f>'[1]COEFJAM'!E173</f>
        <v>0.013626</v>
      </c>
      <c r="E116" s="25">
        <f t="shared" si="12"/>
        <v>335.04</v>
      </c>
      <c r="F116" s="27">
        <v>35400</v>
      </c>
      <c r="G116" s="34"/>
      <c r="H116" s="34"/>
      <c r="I116" s="34"/>
      <c r="J116" s="25">
        <v>0</v>
      </c>
      <c r="K116" s="28">
        <f t="shared" si="8"/>
        <v>24923.27133716955</v>
      </c>
    </row>
    <row r="117" spans="1:11" ht="12.75" customHeight="1">
      <c r="A117" s="24" t="s">
        <v>138</v>
      </c>
      <c r="B117" s="24" t="s">
        <v>137</v>
      </c>
      <c r="C117" s="25">
        <f t="shared" si="10"/>
        <v>24923.27133716955</v>
      </c>
      <c r="D117" s="26">
        <f>'[1]COEFJAM'!E174</f>
        <v>0.012343</v>
      </c>
      <c r="E117" s="25">
        <f t="shared" si="12"/>
        <v>307.63</v>
      </c>
      <c r="F117" s="27">
        <v>35431</v>
      </c>
      <c r="G117" s="34"/>
      <c r="H117" s="34"/>
      <c r="I117" s="34"/>
      <c r="J117" s="25">
        <v>0</v>
      </c>
      <c r="K117" s="28">
        <f t="shared" si="8"/>
        <v>25230.90133716955</v>
      </c>
    </row>
    <row r="118" spans="1:11" ht="12.75" customHeight="1">
      <c r="A118" s="24" t="s">
        <v>139</v>
      </c>
      <c r="B118" s="24" t="s">
        <v>138</v>
      </c>
      <c r="C118" s="25">
        <f t="shared" si="10"/>
        <v>25230.90133716955</v>
      </c>
      <c r="D118" s="26">
        <f>'[1]COEFJAM'!E175</f>
        <v>0.011515</v>
      </c>
      <c r="E118" s="25">
        <f t="shared" si="12"/>
        <v>290.53</v>
      </c>
      <c r="F118" s="27">
        <v>35462</v>
      </c>
      <c r="G118" s="34"/>
      <c r="H118" s="34"/>
      <c r="I118" s="34"/>
      <c r="J118" s="25">
        <v>0</v>
      </c>
      <c r="K118" s="28">
        <f t="shared" si="8"/>
        <v>25521.43133716955</v>
      </c>
    </row>
    <row r="119" spans="1:11" ht="12.75" customHeight="1">
      <c r="A119" s="24" t="s">
        <v>140</v>
      </c>
      <c r="B119" s="24" t="s">
        <v>139</v>
      </c>
      <c r="C119" s="25">
        <f t="shared" si="10"/>
        <v>25521.43133716955</v>
      </c>
      <c r="D119" s="26">
        <f>'[1]COEFJAM'!E176</f>
        <v>0.011214</v>
      </c>
      <c r="E119" s="25">
        <f t="shared" si="12"/>
        <v>286.2</v>
      </c>
      <c r="F119" s="27">
        <v>35490</v>
      </c>
      <c r="G119" s="34"/>
      <c r="H119" s="34"/>
      <c r="I119" s="34"/>
      <c r="J119" s="25">
        <v>0</v>
      </c>
      <c r="K119" s="28">
        <f t="shared" si="8"/>
        <v>25807.63133716955</v>
      </c>
    </row>
    <row r="120" spans="1:11" ht="12.75" customHeight="1">
      <c r="A120" s="24" t="s">
        <v>141</v>
      </c>
      <c r="B120" s="24" t="s">
        <v>140</v>
      </c>
      <c r="C120" s="25">
        <f aca="true" t="shared" si="13" ref="C120:C151">+K119</f>
        <v>25807.63133716955</v>
      </c>
      <c r="D120" s="26">
        <f>'[1]COEFJAM'!E177</f>
        <v>0.011108</v>
      </c>
      <c r="E120" s="25">
        <f t="shared" si="12"/>
        <v>286.67</v>
      </c>
      <c r="F120" s="27">
        <v>35521</v>
      </c>
      <c r="G120" s="34"/>
      <c r="H120" s="34"/>
      <c r="I120" s="34"/>
      <c r="J120" s="25">
        <v>0</v>
      </c>
      <c r="K120" s="28">
        <f t="shared" si="8"/>
        <v>26094.30133716955</v>
      </c>
    </row>
    <row r="121" spans="1:11" ht="12.75" customHeight="1">
      <c r="A121" s="24" t="s">
        <v>142</v>
      </c>
      <c r="B121" s="24" t="s">
        <v>141</v>
      </c>
      <c r="C121" s="25">
        <f t="shared" si="13"/>
        <v>26094.30133716955</v>
      </c>
      <c r="D121" s="26">
        <f>'[1]COEFJAM'!E178</f>
        <v>0.011252</v>
      </c>
      <c r="E121" s="25">
        <f t="shared" si="12"/>
        <v>293.61</v>
      </c>
      <c r="F121" s="27">
        <v>35551</v>
      </c>
      <c r="G121" s="34"/>
      <c r="H121" s="34"/>
      <c r="I121" s="34"/>
      <c r="J121" s="25">
        <v>0</v>
      </c>
      <c r="K121" s="28">
        <f t="shared" si="8"/>
        <v>26387.91133716955</v>
      </c>
    </row>
    <row r="122" spans="1:11" ht="12.75" customHeight="1">
      <c r="A122" s="24" t="s">
        <v>143</v>
      </c>
      <c r="B122" s="24" t="s">
        <v>142</v>
      </c>
      <c r="C122" s="25">
        <f t="shared" si="13"/>
        <v>26387.91133716955</v>
      </c>
      <c r="D122" s="26">
        <f>'[1]COEFJAM'!E179</f>
        <v>0.011434</v>
      </c>
      <c r="E122" s="25">
        <f t="shared" si="12"/>
        <v>301.72</v>
      </c>
      <c r="F122" s="27">
        <v>35582</v>
      </c>
      <c r="G122" s="34"/>
      <c r="H122" s="34"/>
      <c r="I122" s="34"/>
      <c r="J122" s="25">
        <v>0</v>
      </c>
      <c r="K122" s="28">
        <f t="shared" si="8"/>
        <v>26689.63133716955</v>
      </c>
    </row>
    <row r="123" spans="1:11" ht="12.75" customHeight="1">
      <c r="A123" s="24" t="s">
        <v>144</v>
      </c>
      <c r="B123" s="24" t="s">
        <v>143</v>
      </c>
      <c r="C123" s="25">
        <f t="shared" si="13"/>
        <v>26689.63133716955</v>
      </c>
      <c r="D123" s="26">
        <f>'[1]COEFJAM'!E180</f>
        <v>0.011479</v>
      </c>
      <c r="E123" s="25">
        <f t="shared" si="12"/>
        <v>306.37</v>
      </c>
      <c r="F123" s="27">
        <v>35612</v>
      </c>
      <c r="G123" s="34"/>
      <c r="H123" s="34"/>
      <c r="I123" s="34"/>
      <c r="J123" s="25">
        <v>0</v>
      </c>
      <c r="K123" s="28">
        <f t="shared" si="8"/>
        <v>26996.00133716955</v>
      </c>
    </row>
    <row r="124" spans="1:11" ht="12.75" customHeight="1">
      <c r="A124" s="24" t="s">
        <v>145</v>
      </c>
      <c r="B124" s="24" t="s">
        <v>147</v>
      </c>
      <c r="C124" s="25">
        <f t="shared" si="13"/>
        <v>26996.00133716955</v>
      </c>
      <c r="D124" s="26">
        <f>'[1]COEFJAM'!E181</f>
        <v>0.011168</v>
      </c>
      <c r="E124" s="25">
        <f t="shared" si="12"/>
        <v>301.49</v>
      </c>
      <c r="F124" s="27">
        <v>35643</v>
      </c>
      <c r="G124" s="34"/>
      <c r="H124" s="34"/>
      <c r="I124" s="34"/>
      <c r="J124" s="25">
        <v>0</v>
      </c>
      <c r="K124" s="28">
        <f t="shared" si="8"/>
        <v>27297.49133716955</v>
      </c>
    </row>
    <row r="125" spans="1:11" ht="12.75" customHeight="1">
      <c r="A125" s="24" t="s">
        <v>146</v>
      </c>
      <c r="B125" s="24" t="s">
        <v>145</v>
      </c>
      <c r="C125" s="25">
        <f t="shared" si="13"/>
        <v>27297.49133716955</v>
      </c>
      <c r="D125" s="26">
        <f>'[1]COEFJAM'!E182</f>
        <v>0.011373</v>
      </c>
      <c r="E125" s="25">
        <f t="shared" si="12"/>
        <v>310.45</v>
      </c>
      <c r="F125" s="27">
        <v>35674</v>
      </c>
      <c r="G125" s="34"/>
      <c r="H125" s="34"/>
      <c r="I125" s="34"/>
      <c r="J125" s="25">
        <v>0</v>
      </c>
      <c r="K125" s="28">
        <f t="shared" si="8"/>
        <v>27607.941337169552</v>
      </c>
    </row>
    <row r="126" spans="1:11" ht="12.75" customHeight="1">
      <c r="A126" s="24" t="s">
        <v>148</v>
      </c>
      <c r="B126" s="24" t="s">
        <v>146</v>
      </c>
      <c r="C126" s="25">
        <f t="shared" si="13"/>
        <v>27607.941337169552</v>
      </c>
      <c r="D126" s="26">
        <f>'[1]COEFJAM'!E183</f>
        <v>0.011452</v>
      </c>
      <c r="E126" s="25">
        <f aca="true" t="shared" si="14" ref="E126:E132">ROUND(C126*D126,2)</f>
        <v>316.17</v>
      </c>
      <c r="F126" s="27">
        <v>35704</v>
      </c>
      <c r="G126" s="34"/>
      <c r="H126" s="34"/>
      <c r="I126" s="34"/>
      <c r="J126" s="25">
        <v>0</v>
      </c>
      <c r="K126" s="28">
        <f t="shared" si="8"/>
        <v>27924.11133716955</v>
      </c>
    </row>
    <row r="127" spans="1:11" ht="12.75" customHeight="1">
      <c r="A127" s="24" t="s">
        <v>149</v>
      </c>
      <c r="B127" s="24" t="s">
        <v>148</v>
      </c>
      <c r="C127" s="25">
        <f t="shared" si="13"/>
        <v>27924.11133716955</v>
      </c>
      <c r="D127" s="26">
        <f>'[1]COEFJAM'!E184</f>
        <v>0.020276</v>
      </c>
      <c r="E127" s="25">
        <f t="shared" si="14"/>
        <v>566.19</v>
      </c>
      <c r="F127" s="27">
        <v>35735</v>
      </c>
      <c r="G127" s="34"/>
      <c r="H127" s="34"/>
      <c r="I127" s="34"/>
      <c r="J127" s="25">
        <v>0</v>
      </c>
      <c r="K127" s="28">
        <f t="shared" si="8"/>
        <v>28490.30133716955</v>
      </c>
    </row>
    <row r="128" spans="1:11" ht="12.75" customHeight="1">
      <c r="A128" s="24" t="s">
        <v>152</v>
      </c>
      <c r="B128" s="24" t="s">
        <v>154</v>
      </c>
      <c r="C128" s="25">
        <f t="shared" si="13"/>
        <v>28490.30133716955</v>
      </c>
      <c r="D128" s="26">
        <f>'[1]COEFJAM'!E185</f>
        <v>0.018016</v>
      </c>
      <c r="E128" s="25">
        <f t="shared" si="14"/>
        <v>513.28</v>
      </c>
      <c r="F128" s="27">
        <v>35765</v>
      </c>
      <c r="G128" s="34"/>
      <c r="H128" s="34"/>
      <c r="I128" s="34"/>
      <c r="J128" s="25">
        <v>0</v>
      </c>
      <c r="K128" s="28">
        <f t="shared" si="8"/>
        <v>29003.581337169548</v>
      </c>
    </row>
    <row r="129" spans="1:11" ht="12.75" customHeight="1">
      <c r="A129" s="24" t="s">
        <v>150</v>
      </c>
      <c r="B129" s="24" t="s">
        <v>152</v>
      </c>
      <c r="C129" s="25">
        <f t="shared" si="13"/>
        <v>29003.581337169548</v>
      </c>
      <c r="D129" s="26">
        <f>'[1]COEFJAM'!E186</f>
        <v>0.016382</v>
      </c>
      <c r="E129" s="25">
        <f t="shared" si="14"/>
        <v>475.14</v>
      </c>
      <c r="F129" s="27">
        <v>35796</v>
      </c>
      <c r="G129" s="34"/>
      <c r="H129" s="34"/>
      <c r="I129" s="34"/>
      <c r="J129" s="25">
        <v>0</v>
      </c>
      <c r="K129" s="28">
        <f t="shared" si="8"/>
        <v>29478.721337169547</v>
      </c>
    </row>
    <row r="130" spans="1:11" ht="12.75" customHeight="1">
      <c r="A130" s="24" t="s">
        <v>153</v>
      </c>
      <c r="B130" s="24" t="s">
        <v>150</v>
      </c>
      <c r="C130" s="25">
        <f t="shared" si="13"/>
        <v>29478.721337169547</v>
      </c>
      <c r="D130" s="26">
        <f>'[1]COEFJAM'!E187</f>
        <v>0.00935</v>
      </c>
      <c r="E130" s="25">
        <f t="shared" si="14"/>
        <v>275.63</v>
      </c>
      <c r="F130" s="27">
        <v>35827</v>
      </c>
      <c r="G130" s="34"/>
      <c r="H130" s="34"/>
      <c r="I130" s="34"/>
      <c r="J130" s="25">
        <v>0</v>
      </c>
      <c r="K130" s="28">
        <f t="shared" si="8"/>
        <v>29754.351337169548</v>
      </c>
    </row>
    <row r="131" spans="1:11" ht="12.75" customHeight="1">
      <c r="A131" s="24" t="s">
        <v>151</v>
      </c>
      <c r="B131" s="24" t="s">
        <v>153</v>
      </c>
      <c r="C131" s="25">
        <f t="shared" si="13"/>
        <v>29754.351337169548</v>
      </c>
      <c r="D131" s="26">
        <f>'[1]COEFJAM'!E188</f>
        <v>0.013906</v>
      </c>
      <c r="E131" s="25">
        <f t="shared" si="14"/>
        <v>413.76</v>
      </c>
      <c r="F131" s="27">
        <v>35855</v>
      </c>
      <c r="G131" s="34"/>
      <c r="H131" s="34"/>
      <c r="I131" s="34"/>
      <c r="J131" s="25">
        <v>0</v>
      </c>
      <c r="K131" s="28">
        <f t="shared" si="8"/>
        <v>30168.111337169546</v>
      </c>
    </row>
    <row r="132" spans="1:11" ht="12.75" customHeight="1">
      <c r="A132" s="24" t="s">
        <v>155</v>
      </c>
      <c r="B132" s="24" t="str">
        <f aca="true" t="shared" si="15" ref="B132:B141">A131</f>
        <v>10.04.98</v>
      </c>
      <c r="C132" s="25">
        <f t="shared" si="13"/>
        <v>30168.111337169546</v>
      </c>
      <c r="D132" s="26">
        <f>'[1]COEFJAM'!E189</f>
        <v>0.00961</v>
      </c>
      <c r="E132" s="25">
        <f t="shared" si="14"/>
        <v>289.92</v>
      </c>
      <c r="F132" s="27">
        <v>35886</v>
      </c>
      <c r="G132" s="34"/>
      <c r="H132" s="34"/>
      <c r="I132" s="34"/>
      <c r="J132" s="25">
        <v>0</v>
      </c>
      <c r="K132" s="28">
        <f t="shared" si="8"/>
        <v>30458.031337169545</v>
      </c>
    </row>
    <row r="133" spans="1:11" ht="12.75" customHeight="1">
      <c r="A133" s="24" t="s">
        <v>156</v>
      </c>
      <c r="B133" s="24" t="str">
        <f t="shared" si="15"/>
        <v>11.05.98</v>
      </c>
      <c r="C133" s="25">
        <f t="shared" si="13"/>
        <v>30458.031337169545</v>
      </c>
      <c r="D133" s="26">
        <f>'[1]COEFJAM'!E190</f>
        <v>0.009432</v>
      </c>
      <c r="E133" s="25">
        <f aca="true" t="shared" si="16" ref="E133:E139">ROUND(C133*D133,2)</f>
        <v>287.28</v>
      </c>
      <c r="F133" s="27">
        <v>35916</v>
      </c>
      <c r="G133" s="34"/>
      <c r="H133" s="34"/>
      <c r="I133" s="34"/>
      <c r="J133" s="25">
        <v>0</v>
      </c>
      <c r="K133" s="28">
        <f t="shared" si="8"/>
        <v>30745.311337169544</v>
      </c>
    </row>
    <row r="134" spans="1:11" ht="12.75" customHeight="1">
      <c r="A134" s="24" t="s">
        <v>157</v>
      </c>
      <c r="B134" s="24" t="str">
        <f t="shared" si="15"/>
        <v>10.06.98</v>
      </c>
      <c r="C134" s="25">
        <f t="shared" si="13"/>
        <v>30745.311337169544</v>
      </c>
      <c r="D134" s="26">
        <f>'[1]COEFJAM'!E191</f>
        <v>0.009804</v>
      </c>
      <c r="E134" s="25">
        <f t="shared" si="16"/>
        <v>301.43</v>
      </c>
      <c r="F134" s="27">
        <v>35947</v>
      </c>
      <c r="G134" s="34"/>
      <c r="H134" s="34"/>
      <c r="I134" s="34"/>
      <c r="J134" s="25">
        <v>0</v>
      </c>
      <c r="K134" s="28">
        <f t="shared" si="8"/>
        <v>31046.741337169544</v>
      </c>
    </row>
    <row r="135" spans="1:11" ht="12.75" customHeight="1">
      <c r="A135" s="24" t="s">
        <v>158</v>
      </c>
      <c r="B135" s="24" t="str">
        <f t="shared" si="15"/>
        <v>10.07.98</v>
      </c>
      <c r="C135" s="25">
        <f t="shared" si="13"/>
        <v>31046.741337169544</v>
      </c>
      <c r="D135" s="26">
        <f>'[1]COEFJAM'!E192</f>
        <v>0.010397</v>
      </c>
      <c r="E135" s="25">
        <f t="shared" si="16"/>
        <v>322.79</v>
      </c>
      <c r="F135" s="27">
        <v>35977</v>
      </c>
      <c r="G135" s="34"/>
      <c r="H135" s="34"/>
      <c r="I135" s="34"/>
      <c r="J135" s="25">
        <v>0</v>
      </c>
      <c r="K135" s="28">
        <f t="shared" si="8"/>
        <v>31369.531337169545</v>
      </c>
    </row>
    <row r="136" spans="1:11" ht="12.75" customHeight="1">
      <c r="A136" s="24" t="s">
        <v>159</v>
      </c>
      <c r="B136" s="24" t="str">
        <f t="shared" si="15"/>
        <v>10.08.98</v>
      </c>
      <c r="C136" s="25">
        <f t="shared" si="13"/>
        <v>31369.531337169545</v>
      </c>
      <c r="D136" s="26">
        <f>'[1]COEFJAM'!E193</f>
        <v>0.008634</v>
      </c>
      <c r="E136" s="25">
        <f t="shared" si="16"/>
        <v>270.84</v>
      </c>
      <c r="F136" s="27">
        <v>36008</v>
      </c>
      <c r="G136" s="34"/>
      <c r="H136" s="34"/>
      <c r="I136" s="34"/>
      <c r="J136" s="25">
        <v>0</v>
      </c>
      <c r="K136" s="28">
        <f t="shared" si="8"/>
        <v>31640.371337169545</v>
      </c>
    </row>
    <row r="137" spans="1:11" ht="12.75" customHeight="1">
      <c r="A137" s="24" t="s">
        <v>160</v>
      </c>
      <c r="B137" s="24" t="str">
        <f t="shared" si="15"/>
        <v>10.09.98</v>
      </c>
      <c r="C137" s="25">
        <f t="shared" si="13"/>
        <v>31640.371337169545</v>
      </c>
      <c r="D137" s="26">
        <f>'[1]COEFJAM'!E194</f>
        <v>0.009401</v>
      </c>
      <c r="E137" s="25">
        <f t="shared" si="16"/>
        <v>297.45</v>
      </c>
      <c r="F137" s="27">
        <v>36039</v>
      </c>
      <c r="G137" s="34"/>
      <c r="H137" s="34"/>
      <c r="I137" s="34"/>
      <c r="J137" s="25">
        <v>0</v>
      </c>
      <c r="K137" s="28">
        <f t="shared" si="8"/>
        <v>31937.821337169546</v>
      </c>
    </row>
    <row r="138" spans="1:11" ht="12.75" customHeight="1">
      <c r="A138" s="24" t="s">
        <v>161</v>
      </c>
      <c r="B138" s="24" t="str">
        <f t="shared" si="15"/>
        <v>13.10.98</v>
      </c>
      <c r="C138" s="25">
        <f t="shared" si="13"/>
        <v>31937.821337169546</v>
      </c>
      <c r="D138" s="26">
        <f>'[1]COEFJAM'!E195</f>
        <v>0.013802</v>
      </c>
      <c r="E138" s="25">
        <f>ROUND(C138*D138,2)</f>
        <v>440.81</v>
      </c>
      <c r="F138" s="27">
        <v>36069</v>
      </c>
      <c r="G138" s="34"/>
      <c r="H138" s="34"/>
      <c r="I138" s="34"/>
      <c r="J138" s="25">
        <v>0</v>
      </c>
      <c r="K138" s="28">
        <f t="shared" si="8"/>
        <v>32378.631337169547</v>
      </c>
    </row>
    <row r="139" spans="1:11" ht="12.75" customHeight="1">
      <c r="A139" s="24" t="s">
        <v>154</v>
      </c>
      <c r="B139" s="24" t="str">
        <f t="shared" si="15"/>
        <v>10.11.98</v>
      </c>
      <c r="C139" s="25">
        <f t="shared" si="13"/>
        <v>32378.631337169547</v>
      </c>
      <c r="D139" s="26">
        <f>'[1]COEFJAM'!E196</f>
        <v>0.011033</v>
      </c>
      <c r="E139" s="25">
        <f t="shared" si="16"/>
        <v>357.23</v>
      </c>
      <c r="F139" s="27">
        <v>36100</v>
      </c>
      <c r="G139" s="34"/>
      <c r="H139" s="34"/>
      <c r="I139" s="34"/>
      <c r="J139" s="25">
        <v>0</v>
      </c>
      <c r="K139" s="28">
        <f t="shared" si="8"/>
        <v>32735.861337169546</v>
      </c>
    </row>
    <row r="140" spans="1:11" ht="12.75" customHeight="1">
      <c r="A140" s="24" t="s">
        <v>162</v>
      </c>
      <c r="B140" s="24" t="str">
        <f t="shared" si="15"/>
        <v>10.12.98</v>
      </c>
      <c r="C140" s="25">
        <f t="shared" si="13"/>
        <v>32735.861337169546</v>
      </c>
      <c r="D140" s="26">
        <f>'[1]COEFJAM'!E197</f>
        <v>0.012337</v>
      </c>
      <c r="E140" s="25">
        <f aca="true" t="shared" si="17" ref="E140:E145">ROUND(C140*D140,2)</f>
        <v>403.86</v>
      </c>
      <c r="F140" s="27">
        <v>36130</v>
      </c>
      <c r="G140" s="34"/>
      <c r="H140" s="34"/>
      <c r="I140" s="34"/>
      <c r="J140" s="25">
        <v>0</v>
      </c>
      <c r="K140" s="28">
        <f t="shared" si="8"/>
        <v>33139.72133716955</v>
      </c>
    </row>
    <row r="141" spans="1:11" ht="12.75" customHeight="1">
      <c r="A141" s="24" t="s">
        <v>163</v>
      </c>
      <c r="B141" s="24" t="str">
        <f t="shared" si="15"/>
        <v>10.01.99</v>
      </c>
      <c r="C141" s="25">
        <f t="shared" si="13"/>
        <v>33139.72133716955</v>
      </c>
      <c r="D141" s="26">
        <f>'[1]COEFJAM'!E198</f>
        <v>0.010055</v>
      </c>
      <c r="E141" s="25">
        <f t="shared" si="17"/>
        <v>333.22</v>
      </c>
      <c r="F141" s="27">
        <v>36161</v>
      </c>
      <c r="G141" s="34"/>
      <c r="H141" s="34"/>
      <c r="I141" s="34"/>
      <c r="J141" s="25">
        <v>0</v>
      </c>
      <c r="K141" s="28">
        <f t="shared" si="8"/>
        <v>33472.94133716955</v>
      </c>
    </row>
    <row r="142" spans="1:11" ht="12.75" customHeight="1">
      <c r="A142" s="24" t="s">
        <v>164</v>
      </c>
      <c r="B142" s="24" t="str">
        <f aca="true" t="shared" si="18" ref="B142:B147">A141</f>
        <v>10.02.99</v>
      </c>
      <c r="C142" s="25">
        <f t="shared" si="13"/>
        <v>33472.94133716955</v>
      </c>
      <c r="D142" s="26">
        <f>'[1]COEFJAM'!E199</f>
        <v>0.013205</v>
      </c>
      <c r="E142" s="25">
        <f t="shared" si="17"/>
        <v>442.01</v>
      </c>
      <c r="F142" s="27">
        <v>36192</v>
      </c>
      <c r="G142" s="34"/>
      <c r="H142" s="34"/>
      <c r="I142" s="34"/>
      <c r="J142" s="25">
        <v>0</v>
      </c>
      <c r="K142" s="28">
        <f t="shared" si="8"/>
        <v>33914.95133716955</v>
      </c>
    </row>
    <row r="143" spans="1:11" ht="12.75" customHeight="1">
      <c r="A143" s="24" t="s">
        <v>165</v>
      </c>
      <c r="B143" s="24" t="str">
        <f t="shared" si="18"/>
        <v>10.03.99</v>
      </c>
      <c r="C143" s="25">
        <f t="shared" si="13"/>
        <v>33914.95133716955</v>
      </c>
      <c r="D143" s="26">
        <f>'[1]COEFJAM'!E200</f>
        <v>0.016538</v>
      </c>
      <c r="E143" s="25">
        <f t="shared" si="17"/>
        <v>560.89</v>
      </c>
      <c r="F143" s="27">
        <v>36220</v>
      </c>
      <c r="G143" s="34"/>
      <c r="H143" s="34"/>
      <c r="I143" s="34"/>
      <c r="J143" s="25">
        <v>0</v>
      </c>
      <c r="K143" s="28">
        <f t="shared" si="8"/>
        <v>34475.84133716955</v>
      </c>
    </row>
    <row r="144" spans="1:11" ht="12.75" customHeight="1">
      <c r="A144" s="24" t="s">
        <v>166</v>
      </c>
      <c r="B144" s="24" t="str">
        <f t="shared" si="18"/>
        <v>12.04.99</v>
      </c>
      <c r="C144" s="25">
        <f t="shared" si="13"/>
        <v>34475.84133716955</v>
      </c>
      <c r="D144" s="26">
        <f>'[1]COEFJAM'!E201</f>
        <v>0.010989</v>
      </c>
      <c r="E144" s="25">
        <f t="shared" si="17"/>
        <v>378.86</v>
      </c>
      <c r="F144" s="27">
        <v>36251</v>
      </c>
      <c r="G144" s="34"/>
      <c r="H144" s="34"/>
      <c r="I144" s="34"/>
      <c r="J144" s="25">
        <v>0</v>
      </c>
      <c r="K144" s="28">
        <f aca="true" t="shared" si="19" ref="K144:K171">(+C144+E144+G144+H144+I144)-J144</f>
        <v>34854.70133716955</v>
      </c>
    </row>
    <row r="145" spans="1:11" ht="12.75" customHeight="1">
      <c r="A145" s="24" t="s">
        <v>167</v>
      </c>
      <c r="B145" s="24" t="str">
        <f t="shared" si="18"/>
        <v>10.05.99</v>
      </c>
      <c r="C145" s="25">
        <f t="shared" si="13"/>
        <v>34854.70133716955</v>
      </c>
      <c r="D145" s="26">
        <f>'[1]COEFJAM'!E202</f>
        <v>0.010656</v>
      </c>
      <c r="E145" s="25">
        <f t="shared" si="17"/>
        <v>371.41</v>
      </c>
      <c r="F145" s="27">
        <v>36281</v>
      </c>
      <c r="G145" s="34"/>
      <c r="H145" s="34"/>
      <c r="I145" s="34"/>
      <c r="J145" s="25">
        <v>0</v>
      </c>
      <c r="K145" s="28">
        <f t="shared" si="19"/>
        <v>35226.111337169554</v>
      </c>
    </row>
    <row r="146" spans="1:11" ht="12.75" customHeight="1">
      <c r="A146" s="24" t="s">
        <v>168</v>
      </c>
      <c r="B146" s="24" t="str">
        <f t="shared" si="18"/>
        <v>10.06.99</v>
      </c>
      <c r="C146" s="25">
        <f t="shared" si="13"/>
        <v>35226.111337169554</v>
      </c>
      <c r="D146" s="26">
        <f>'[1]COEFJAM'!E203</f>
        <v>0.00799</v>
      </c>
      <c r="E146" s="25">
        <f aca="true" t="shared" si="20" ref="E146:E151">ROUND(C146*D146,2)</f>
        <v>281.46</v>
      </c>
      <c r="F146" s="27">
        <v>36312</v>
      </c>
      <c r="G146" s="34"/>
      <c r="H146" s="34"/>
      <c r="I146" s="34"/>
      <c r="J146" s="25">
        <v>0</v>
      </c>
      <c r="K146" s="28">
        <f t="shared" si="19"/>
        <v>35507.57133716955</v>
      </c>
    </row>
    <row r="147" spans="1:11" ht="12.75" customHeight="1">
      <c r="A147" s="24" t="s">
        <v>169</v>
      </c>
      <c r="B147" s="24" t="str">
        <f t="shared" si="18"/>
        <v>10.07.99</v>
      </c>
      <c r="C147" s="25">
        <f t="shared" si="13"/>
        <v>35507.57133716955</v>
      </c>
      <c r="D147" s="26">
        <f>'[1]COEFJAM'!E204</f>
        <v>0.007814</v>
      </c>
      <c r="E147" s="25">
        <f t="shared" si="20"/>
        <v>277.46</v>
      </c>
      <c r="F147" s="27">
        <v>36342</v>
      </c>
      <c r="G147" s="34"/>
      <c r="H147" s="34"/>
      <c r="I147" s="34"/>
      <c r="J147" s="25">
        <v>0</v>
      </c>
      <c r="K147" s="28">
        <f t="shared" si="19"/>
        <v>35785.03133716955</v>
      </c>
    </row>
    <row r="148" spans="1:11" ht="12.75" customHeight="1">
      <c r="A148" s="24" t="s">
        <v>170</v>
      </c>
      <c r="B148" s="24" t="str">
        <f aca="true" t="shared" si="21" ref="B148:B153">A147</f>
        <v>10.08.99</v>
      </c>
      <c r="C148" s="25">
        <f t="shared" si="13"/>
        <v>35785.03133716955</v>
      </c>
      <c r="D148" s="26">
        <f>'[1]COEFJAM'!E205</f>
        <v>0.007826</v>
      </c>
      <c r="E148" s="25">
        <f t="shared" si="20"/>
        <v>280.05</v>
      </c>
      <c r="F148" s="27">
        <v>36373</v>
      </c>
      <c r="G148" s="34"/>
      <c r="H148" s="34"/>
      <c r="I148" s="34"/>
      <c r="J148" s="25">
        <v>0</v>
      </c>
      <c r="K148" s="28">
        <f t="shared" si="19"/>
        <v>36065.081337169555</v>
      </c>
    </row>
    <row r="149" spans="1:11" ht="12.75" customHeight="1">
      <c r="A149" s="24" t="s">
        <v>172</v>
      </c>
      <c r="B149" s="24" t="str">
        <f t="shared" si="21"/>
        <v>10.09.99</v>
      </c>
      <c r="C149" s="25">
        <f t="shared" si="13"/>
        <v>36065.081337169555</v>
      </c>
      <c r="D149" s="26">
        <f>'[1]COEFJAM'!E206</f>
        <v>0.007595</v>
      </c>
      <c r="E149" s="25">
        <f t="shared" si="20"/>
        <v>273.91</v>
      </c>
      <c r="F149" s="27">
        <v>36404</v>
      </c>
      <c r="G149" s="34"/>
      <c r="H149" s="34"/>
      <c r="I149" s="34"/>
      <c r="J149" s="25">
        <v>0</v>
      </c>
      <c r="K149" s="28">
        <f t="shared" si="19"/>
        <v>36338.99133716956</v>
      </c>
    </row>
    <row r="150" spans="1:11" ht="12.75" customHeight="1">
      <c r="A150" s="24" t="s">
        <v>171</v>
      </c>
      <c r="B150" s="24" t="str">
        <f t="shared" si="21"/>
        <v>11.10.99</v>
      </c>
      <c r="C150" s="25">
        <f t="shared" si="13"/>
        <v>36338.99133716956</v>
      </c>
      <c r="D150" s="26">
        <f>'[1]COEFJAM'!E207</f>
        <v>0.007143</v>
      </c>
      <c r="E150" s="25">
        <f t="shared" si="20"/>
        <v>259.57</v>
      </c>
      <c r="F150" s="27">
        <v>36434</v>
      </c>
      <c r="G150" s="34"/>
      <c r="H150" s="34"/>
      <c r="I150" s="34"/>
      <c r="J150" s="25">
        <v>0</v>
      </c>
      <c r="K150" s="28">
        <f t="shared" si="19"/>
        <v>36598.56133716956</v>
      </c>
    </row>
    <row r="151" spans="1:11" ht="12.75" customHeight="1">
      <c r="A151" s="24" t="s">
        <v>173</v>
      </c>
      <c r="B151" s="24" t="str">
        <f t="shared" si="21"/>
        <v>10.11.99</v>
      </c>
      <c r="C151" s="25">
        <f t="shared" si="13"/>
        <v>36598.56133716956</v>
      </c>
      <c r="D151" s="26">
        <f>'[1]COEFJAM'!E208</f>
        <v>0.006875</v>
      </c>
      <c r="E151" s="25">
        <f t="shared" si="20"/>
        <v>251.62</v>
      </c>
      <c r="F151" s="27">
        <v>36465</v>
      </c>
      <c r="G151" s="34"/>
      <c r="H151" s="34"/>
      <c r="I151" s="34"/>
      <c r="J151" s="25">
        <f>29.58+1.23</f>
        <v>30.81</v>
      </c>
      <c r="K151" s="28">
        <f t="shared" si="19"/>
        <v>36819.37133716956</v>
      </c>
    </row>
    <row r="152" spans="1:11" ht="12.75" customHeight="1">
      <c r="A152" s="24" t="s">
        <v>174</v>
      </c>
      <c r="B152" s="24" t="str">
        <f t="shared" si="21"/>
        <v>10.12.99</v>
      </c>
      <c r="C152" s="25">
        <f aca="true" t="shared" si="22" ref="C152:C171">+K151</f>
        <v>36819.37133716956</v>
      </c>
      <c r="D152" s="26">
        <f>'[1]COEFJAM'!E209</f>
        <v>0.00788</v>
      </c>
      <c r="E152" s="25">
        <f aca="true" t="shared" si="23" ref="E152:E157">ROUND(C152*D152,2)</f>
        <v>290.14</v>
      </c>
      <c r="F152" s="27">
        <v>36495</v>
      </c>
      <c r="G152" s="34"/>
      <c r="H152" s="34"/>
      <c r="I152" s="34"/>
      <c r="J152" s="25">
        <v>0</v>
      </c>
      <c r="K152" s="28">
        <f t="shared" si="19"/>
        <v>37109.51133716956</v>
      </c>
    </row>
    <row r="153" spans="1:11" ht="12.75" customHeight="1">
      <c r="A153" s="24" t="s">
        <v>175</v>
      </c>
      <c r="B153" s="24" t="str">
        <f t="shared" si="21"/>
        <v>10.01.00</v>
      </c>
      <c r="C153" s="25">
        <f t="shared" si="22"/>
        <v>37109.51133716956</v>
      </c>
      <c r="D153" s="26">
        <f>'[1]COEFJAM'!E210</f>
        <v>0.007027</v>
      </c>
      <c r="E153" s="25">
        <f t="shared" si="23"/>
        <v>260.77</v>
      </c>
      <c r="F153" s="27">
        <v>36526</v>
      </c>
      <c r="G153" s="34"/>
      <c r="H153" s="34"/>
      <c r="I153" s="34"/>
      <c r="J153" s="25">
        <v>0</v>
      </c>
      <c r="K153" s="28">
        <f t="shared" si="19"/>
        <v>37370.28133716956</v>
      </c>
    </row>
    <row r="154" spans="1:11" ht="12.75" customHeight="1">
      <c r="A154" s="24" t="s">
        <v>176</v>
      </c>
      <c r="B154" s="24" t="str">
        <f aca="true" t="shared" si="24" ref="B154:B160">A153</f>
        <v>10.02.00</v>
      </c>
      <c r="C154" s="25">
        <f t="shared" si="22"/>
        <v>37370.28133716956</v>
      </c>
      <c r="D154" s="26">
        <f>'[1]COEFJAM'!E211</f>
        <v>0.007206</v>
      </c>
      <c r="E154" s="25">
        <f t="shared" si="23"/>
        <v>269.29</v>
      </c>
      <c r="F154" s="27">
        <v>36557</v>
      </c>
      <c r="G154" s="34"/>
      <c r="H154" s="34"/>
      <c r="I154" s="34"/>
      <c r="J154" s="25">
        <v>0</v>
      </c>
      <c r="K154" s="28">
        <f t="shared" si="19"/>
        <v>37639.57133716956</v>
      </c>
    </row>
    <row r="155" spans="1:11" ht="12.75" customHeight="1">
      <c r="A155" s="24" t="s">
        <v>177</v>
      </c>
      <c r="B155" s="24" t="str">
        <f t="shared" si="24"/>
        <v>10.03.00</v>
      </c>
      <c r="C155" s="25">
        <f t="shared" si="22"/>
        <v>37639.57133716956</v>
      </c>
      <c r="D155" s="26">
        <f>'[1]COEFJAM'!E212</f>
        <v>0.00712</v>
      </c>
      <c r="E155" s="25">
        <f t="shared" si="23"/>
        <v>267.99</v>
      </c>
      <c r="F155" s="27">
        <v>36586</v>
      </c>
      <c r="G155" s="34"/>
      <c r="H155" s="34"/>
      <c r="I155" s="34"/>
      <c r="J155" s="25">
        <v>0</v>
      </c>
      <c r="K155" s="28">
        <f t="shared" si="19"/>
        <v>37907.56133716956</v>
      </c>
    </row>
    <row r="156" spans="1:11" ht="12.75" customHeight="1">
      <c r="A156" s="24" t="s">
        <v>178</v>
      </c>
      <c r="B156" s="24" t="str">
        <f t="shared" si="24"/>
        <v>10.04.00</v>
      </c>
      <c r="C156" s="25">
        <f t="shared" si="22"/>
        <v>37907.56133716956</v>
      </c>
      <c r="D156" s="26">
        <f>'[1]COEFJAM'!E213</f>
        <v>0.006174</v>
      </c>
      <c r="E156" s="25">
        <f t="shared" si="23"/>
        <v>234.04</v>
      </c>
      <c r="F156" s="27">
        <v>36617</v>
      </c>
      <c r="G156" s="34"/>
      <c r="H156" s="34"/>
      <c r="I156" s="34"/>
      <c r="J156" s="25">
        <v>0</v>
      </c>
      <c r="K156" s="28">
        <f t="shared" si="19"/>
        <v>38141.60133716956</v>
      </c>
    </row>
    <row r="157" spans="1:11" ht="12.75" customHeight="1">
      <c r="A157" s="24" t="s">
        <v>179</v>
      </c>
      <c r="B157" s="24" t="str">
        <f t="shared" si="24"/>
        <v>10.05.00</v>
      </c>
      <c r="C157" s="25">
        <f t="shared" si="22"/>
        <v>38141.60133716956</v>
      </c>
      <c r="D157" s="26">
        <f>'[1]COEFJAM'!E214</f>
        <v>0.007371</v>
      </c>
      <c r="E157" s="25">
        <f t="shared" si="23"/>
        <v>281.14</v>
      </c>
      <c r="F157" s="27">
        <v>36647</v>
      </c>
      <c r="G157" s="34"/>
      <c r="H157" s="34"/>
      <c r="I157" s="34"/>
      <c r="J157" s="25">
        <v>0</v>
      </c>
      <c r="K157" s="28">
        <f t="shared" si="19"/>
        <v>38422.74133716956</v>
      </c>
    </row>
    <row r="158" spans="1:11" ht="12.75" customHeight="1">
      <c r="A158" s="24" t="s">
        <v>180</v>
      </c>
      <c r="B158" s="24" t="str">
        <f t="shared" si="24"/>
        <v>10.06.00</v>
      </c>
      <c r="C158" s="25">
        <f t="shared" si="22"/>
        <v>38422.74133716956</v>
      </c>
      <c r="D158" s="26">
        <f>'[1]COEFJAM'!E215</f>
        <v>0.007017</v>
      </c>
      <c r="E158" s="25">
        <f aca="true" t="shared" si="25" ref="E158:E164">ROUND(C158*D158,2)</f>
        <v>269.61</v>
      </c>
      <c r="F158" s="27">
        <v>36678</v>
      </c>
      <c r="G158" s="34"/>
      <c r="H158" s="34"/>
      <c r="I158" s="34"/>
      <c r="J158" s="25">
        <v>0</v>
      </c>
      <c r="K158" s="28">
        <f t="shared" si="19"/>
        <v>38692.35133716956</v>
      </c>
    </row>
    <row r="159" spans="1:11" ht="12.75" customHeight="1">
      <c r="A159" s="24" t="s">
        <v>181</v>
      </c>
      <c r="B159" s="24" t="str">
        <f t="shared" si="24"/>
        <v>10.07.00</v>
      </c>
      <c r="C159" s="25">
        <f t="shared" si="22"/>
        <v>38692.35133716956</v>
      </c>
      <c r="D159" s="26">
        <f>'[1]COEFJAM'!E216</f>
        <v>0.006422</v>
      </c>
      <c r="E159" s="25">
        <f t="shared" si="25"/>
        <v>248.48</v>
      </c>
      <c r="F159" s="27">
        <v>36708</v>
      </c>
      <c r="G159" s="34"/>
      <c r="H159" s="34"/>
      <c r="I159" s="34"/>
      <c r="J159" s="25">
        <v>0</v>
      </c>
      <c r="K159" s="28">
        <f t="shared" si="19"/>
        <v>38940.83133716956</v>
      </c>
    </row>
    <row r="160" spans="1:11" ht="12.75" customHeight="1">
      <c r="A160" s="24" t="s">
        <v>182</v>
      </c>
      <c r="B160" s="24" t="str">
        <f t="shared" si="24"/>
        <v>10.08.00</v>
      </c>
      <c r="C160" s="25">
        <f t="shared" si="22"/>
        <v>38940.83133716956</v>
      </c>
      <c r="D160" s="26">
        <f>'[1]COEFJAM'!E217</f>
        <v>0.006902</v>
      </c>
      <c r="E160" s="25">
        <f t="shared" si="25"/>
        <v>268.77</v>
      </c>
      <c r="F160" s="27">
        <v>36739</v>
      </c>
      <c r="G160" s="34"/>
      <c r="H160" s="34"/>
      <c r="I160" s="34"/>
      <c r="J160" s="25">
        <v>0</v>
      </c>
      <c r="K160" s="28">
        <f t="shared" si="19"/>
        <v>39209.60133716956</v>
      </c>
    </row>
    <row r="161" spans="1:11" ht="12.75" customHeight="1">
      <c r="A161" s="24" t="s">
        <v>183</v>
      </c>
      <c r="B161" s="24" t="str">
        <f aca="true" t="shared" si="26" ref="B161:B166">A160</f>
        <v>10.09.00</v>
      </c>
      <c r="C161" s="25">
        <f t="shared" si="22"/>
        <v>39209.60133716956</v>
      </c>
      <c r="D161" s="26">
        <f>'[1]COEFJAM'!E218</f>
        <v>0.00591</v>
      </c>
      <c r="E161" s="25">
        <f t="shared" si="25"/>
        <v>231.73</v>
      </c>
      <c r="F161" s="27">
        <v>36770</v>
      </c>
      <c r="G161" s="34"/>
      <c r="H161" s="34"/>
      <c r="I161" s="34"/>
      <c r="J161" s="25">
        <v>0</v>
      </c>
      <c r="K161" s="28">
        <f t="shared" si="19"/>
        <v>39441.33133716956</v>
      </c>
    </row>
    <row r="162" spans="1:11" ht="12.75" customHeight="1">
      <c r="A162" s="24" t="s">
        <v>184</v>
      </c>
      <c r="B162" s="24" t="str">
        <f t="shared" si="26"/>
        <v>10.10.00</v>
      </c>
      <c r="C162" s="25">
        <f t="shared" si="22"/>
        <v>39441.33133716956</v>
      </c>
      <c r="D162" s="26">
        <f>'[1]COEFJAM'!E219</f>
        <v>0.006189</v>
      </c>
      <c r="E162" s="25">
        <f t="shared" si="25"/>
        <v>244.1</v>
      </c>
      <c r="F162" s="27">
        <v>36800</v>
      </c>
      <c r="G162" s="34"/>
      <c r="H162" s="34"/>
      <c r="I162" s="34"/>
      <c r="J162" s="25">
        <v>0</v>
      </c>
      <c r="K162" s="28">
        <f t="shared" si="19"/>
        <v>39685.43133716956</v>
      </c>
    </row>
    <row r="163" spans="1:11" ht="12.75" customHeight="1">
      <c r="A163" s="24" t="s">
        <v>185</v>
      </c>
      <c r="B163" s="24" t="str">
        <f t="shared" si="26"/>
        <v>10.11.00</v>
      </c>
      <c r="C163" s="25">
        <f t="shared" si="22"/>
        <v>39685.43133716956</v>
      </c>
      <c r="D163" s="26">
        <f>'[1]COEFJAM'!E220</f>
        <v>0.00607</v>
      </c>
      <c r="E163" s="25">
        <f t="shared" si="25"/>
        <v>240.89</v>
      </c>
      <c r="F163" s="27">
        <v>36831</v>
      </c>
      <c r="G163" s="34"/>
      <c r="H163" s="34"/>
      <c r="I163" s="34"/>
      <c r="J163" s="25">
        <v>0</v>
      </c>
      <c r="K163" s="28">
        <f t="shared" si="19"/>
        <v>39926.32133716956</v>
      </c>
    </row>
    <row r="164" spans="1:11" ht="12.75" customHeight="1">
      <c r="A164" s="24" t="s">
        <v>191</v>
      </c>
      <c r="B164" s="24" t="str">
        <f t="shared" si="26"/>
        <v>11.12.00</v>
      </c>
      <c r="C164" s="25">
        <f t="shared" si="22"/>
        <v>39926.32133716956</v>
      </c>
      <c r="D164" s="26">
        <f>'[1]COEFJAM'!E221</f>
        <v>0.005863</v>
      </c>
      <c r="E164" s="25">
        <f t="shared" si="25"/>
        <v>234.09</v>
      </c>
      <c r="F164" s="27">
        <v>36861</v>
      </c>
      <c r="G164" s="34"/>
      <c r="H164" s="34"/>
      <c r="I164" s="34"/>
      <c r="J164" s="25">
        <v>0</v>
      </c>
      <c r="K164" s="28">
        <f t="shared" si="19"/>
        <v>40160.41133716956</v>
      </c>
    </row>
    <row r="165" spans="1:11" ht="12.75" customHeight="1">
      <c r="A165" s="24" t="s">
        <v>192</v>
      </c>
      <c r="B165" s="24" t="str">
        <f t="shared" si="26"/>
        <v>10.01.01</v>
      </c>
      <c r="C165" s="25">
        <f t="shared" si="22"/>
        <v>40160.41133716956</v>
      </c>
      <c r="D165" s="26">
        <f>'[1]COEFJAM'!E222</f>
        <v>0.006243</v>
      </c>
      <c r="E165" s="25">
        <f aca="true" t="shared" si="27" ref="E165:E170">ROUND(C165*D165,2)</f>
        <v>250.72</v>
      </c>
      <c r="F165" s="27">
        <v>36892</v>
      </c>
      <c r="G165" s="34"/>
      <c r="H165" s="34"/>
      <c r="I165" s="34"/>
      <c r="J165" s="25">
        <v>0</v>
      </c>
      <c r="K165" s="28">
        <f t="shared" si="19"/>
        <v>40411.13133716956</v>
      </c>
    </row>
    <row r="166" spans="1:11" ht="12.75" customHeight="1">
      <c r="A166" s="24" t="s">
        <v>186</v>
      </c>
      <c r="B166" s="24" t="str">
        <f t="shared" si="26"/>
        <v>10.02.01</v>
      </c>
      <c r="C166" s="25">
        <f t="shared" si="22"/>
        <v>40411.13133716956</v>
      </c>
      <c r="D166" s="26">
        <f>'[1]COEFJAM'!E223</f>
        <v>0.005237</v>
      </c>
      <c r="E166" s="25">
        <f t="shared" si="27"/>
        <v>211.63</v>
      </c>
      <c r="F166" s="27">
        <v>36923</v>
      </c>
      <c r="G166" s="34"/>
      <c r="H166" s="34"/>
      <c r="I166" s="34"/>
      <c r="J166" s="25">
        <v>0</v>
      </c>
      <c r="K166" s="28">
        <f t="shared" si="19"/>
        <v>40622.761337169555</v>
      </c>
    </row>
    <row r="167" spans="1:11" ht="12.75" customHeight="1">
      <c r="A167" s="24" t="s">
        <v>187</v>
      </c>
      <c r="B167" s="24" t="str">
        <f>A166</f>
        <v>10.03.01</v>
      </c>
      <c r="C167" s="25">
        <f t="shared" si="22"/>
        <v>40622.761337169555</v>
      </c>
      <c r="D167" s="26">
        <f>'[1]COEFJAM'!E224</f>
        <v>0.006599</v>
      </c>
      <c r="E167" s="25">
        <f t="shared" si="27"/>
        <v>268.07</v>
      </c>
      <c r="F167" s="27">
        <v>36951</v>
      </c>
      <c r="G167" s="34"/>
      <c r="H167" s="34"/>
      <c r="I167" s="34"/>
      <c r="J167" s="25">
        <v>0</v>
      </c>
      <c r="K167" s="28">
        <f t="shared" si="19"/>
        <v>40890.831337169555</v>
      </c>
    </row>
    <row r="168" spans="1:11" ht="12.75" customHeight="1">
      <c r="A168" s="24" t="s">
        <v>188</v>
      </c>
      <c r="B168" s="24" t="str">
        <f>A167</f>
        <v>10.04.01</v>
      </c>
      <c r="C168" s="25">
        <f t="shared" si="22"/>
        <v>40890.831337169555</v>
      </c>
      <c r="D168" s="26">
        <f>'[1]COEFJAM'!E225</f>
        <v>0.006421</v>
      </c>
      <c r="E168" s="25">
        <f t="shared" si="27"/>
        <v>262.56</v>
      </c>
      <c r="F168" s="27">
        <v>36982</v>
      </c>
      <c r="G168" s="34"/>
      <c r="H168" s="34"/>
      <c r="I168" s="34"/>
      <c r="J168" s="25">
        <v>0</v>
      </c>
      <c r="K168" s="28">
        <f t="shared" si="19"/>
        <v>41153.39133716955</v>
      </c>
    </row>
    <row r="169" spans="1:11" ht="12.75" customHeight="1">
      <c r="A169" s="24" t="s">
        <v>189</v>
      </c>
      <c r="B169" s="24" t="str">
        <f>A168</f>
        <v>10.05.01</v>
      </c>
      <c r="C169" s="25">
        <f t="shared" si="22"/>
        <v>41153.39133716955</v>
      </c>
      <c r="D169" s="26">
        <f>'[1]COEFJAM'!E226</f>
        <v>0.006703</v>
      </c>
      <c r="E169" s="25">
        <f t="shared" si="27"/>
        <v>275.85</v>
      </c>
      <c r="F169" s="27">
        <v>37012</v>
      </c>
      <c r="G169" s="34"/>
      <c r="H169" s="34"/>
      <c r="I169" s="34"/>
      <c r="J169" s="25">
        <v>0</v>
      </c>
      <c r="K169" s="28">
        <f t="shared" si="19"/>
        <v>41429.24133716955</v>
      </c>
    </row>
    <row r="170" spans="1:11" ht="12.75" customHeight="1">
      <c r="A170" s="24" t="str">
        <f>'[2]FGTS'!A219</f>
        <v>10.07.01</v>
      </c>
      <c r="B170" s="24" t="str">
        <f>A169</f>
        <v>10.06.01</v>
      </c>
      <c r="C170" s="25">
        <f t="shared" si="22"/>
        <v>41429.24133716955</v>
      </c>
      <c r="D170" s="26">
        <f>'[1]COEFJAM'!E227</f>
        <v>0.006332</v>
      </c>
      <c r="E170" s="25">
        <f t="shared" si="27"/>
        <v>262.33</v>
      </c>
      <c r="F170" s="27">
        <v>37043</v>
      </c>
      <c r="G170" s="34"/>
      <c r="H170" s="34"/>
      <c r="I170" s="34"/>
      <c r="J170" s="25">
        <v>0</v>
      </c>
      <c r="K170" s="28">
        <f t="shared" si="19"/>
        <v>41691.57133716955</v>
      </c>
    </row>
    <row r="171" spans="1:11" ht="12.75" customHeight="1">
      <c r="A171" s="24" t="str">
        <f>'[2]FGTS'!A220</f>
        <v>10.08.01</v>
      </c>
      <c r="B171" s="24" t="str">
        <f aca="true" t="shared" si="28" ref="B171:B209">A170</f>
        <v>10.07.01</v>
      </c>
      <c r="C171" s="25">
        <f t="shared" si="22"/>
        <v>41691.57133716955</v>
      </c>
      <c r="D171" s="26">
        <f>'[1]COEFJAM'!E228</f>
        <v>0.00732</v>
      </c>
      <c r="E171" s="25">
        <f>ROUND(C171*D171,2)</f>
        <v>305.18</v>
      </c>
      <c r="F171" s="27">
        <v>37073</v>
      </c>
      <c r="G171" s="34"/>
      <c r="H171" s="34"/>
      <c r="I171" s="34"/>
      <c r="J171" s="25">
        <v>0</v>
      </c>
      <c r="K171" s="28">
        <f t="shared" si="19"/>
        <v>41996.75133716955</v>
      </c>
    </row>
    <row r="172" spans="1:11" ht="12.75" customHeight="1">
      <c r="A172" s="24" t="str">
        <f>'[2]FGTS'!A221</f>
        <v>10.09.01</v>
      </c>
      <c r="B172" s="24" t="str">
        <f t="shared" si="28"/>
        <v>10.08.01</v>
      </c>
      <c r="C172" s="25">
        <f aca="true" t="shared" si="29" ref="C172:C209">+K171</f>
        <v>41996.75133716955</v>
      </c>
      <c r="D172" s="26">
        <f>'[1]COEFJAM'!E229</f>
        <v>0.00832</v>
      </c>
      <c r="E172" s="25">
        <f aca="true" t="shared" si="30" ref="E172:E209">ROUND(C172*D172,2)</f>
        <v>349.41</v>
      </c>
      <c r="F172" s="27">
        <v>37104</v>
      </c>
      <c r="G172" s="34"/>
      <c r="H172" s="34"/>
      <c r="I172" s="34"/>
      <c r="J172" s="25">
        <v>0</v>
      </c>
      <c r="K172" s="28">
        <f aca="true" t="shared" si="31" ref="K172:K208">(+C172+E172+G172+H172+I172)-J172</f>
        <v>42346.16133716956</v>
      </c>
    </row>
    <row r="173" spans="1:11" ht="12.75" customHeight="1">
      <c r="A173" s="24" t="str">
        <f>'[2]FGTS'!A222</f>
        <v>10.10.01</v>
      </c>
      <c r="B173" s="24" t="str">
        <f t="shared" si="28"/>
        <v>10.09.01</v>
      </c>
      <c r="C173" s="25">
        <f t="shared" si="29"/>
        <v>42346.16133716956</v>
      </c>
      <c r="D173" s="26">
        <f>'[1]COEFJAM'!E230</f>
        <v>0.006502</v>
      </c>
      <c r="E173" s="25">
        <f t="shared" si="30"/>
        <v>275.33</v>
      </c>
      <c r="F173" s="27">
        <v>37135</v>
      </c>
      <c r="G173" s="34"/>
      <c r="H173" s="34"/>
      <c r="I173" s="34"/>
      <c r="J173" s="25">
        <v>0</v>
      </c>
      <c r="K173" s="28">
        <f t="shared" si="31"/>
        <v>42621.49133716956</v>
      </c>
    </row>
    <row r="174" spans="1:11" ht="12.75" customHeight="1">
      <c r="A174" s="24" t="str">
        <f>'[2]FGTS'!A223</f>
        <v>10.11.01</v>
      </c>
      <c r="B174" s="24" t="str">
        <f t="shared" si="28"/>
        <v>10.10.01</v>
      </c>
      <c r="C174" s="25">
        <f t="shared" si="29"/>
        <v>42621.49133716956</v>
      </c>
      <c r="D174" s="26">
        <f>'[1]COEFJAM'!E231</f>
        <v>0.007794</v>
      </c>
      <c r="E174" s="25">
        <f t="shared" si="30"/>
        <v>332.19</v>
      </c>
      <c r="F174" s="27">
        <v>37165</v>
      </c>
      <c r="G174" s="34"/>
      <c r="H174" s="34"/>
      <c r="I174" s="34"/>
      <c r="J174" s="25">
        <v>0</v>
      </c>
      <c r="K174" s="28">
        <f t="shared" si="31"/>
        <v>42953.68133716956</v>
      </c>
    </row>
    <row r="175" spans="1:11" ht="12.75" customHeight="1">
      <c r="A175" s="24" t="str">
        <f>'[2]FGTS'!A224</f>
        <v>10.12.01</v>
      </c>
      <c r="B175" s="24" t="str">
        <f t="shared" si="28"/>
        <v>10.11.01</v>
      </c>
      <c r="C175" s="25">
        <f t="shared" si="29"/>
        <v>42953.68133716956</v>
      </c>
      <c r="D175" s="26">
        <f>'[1]COEFJAM'!E232</f>
        <v>0.006804</v>
      </c>
      <c r="E175" s="25">
        <f t="shared" si="30"/>
        <v>292.26</v>
      </c>
      <c r="F175" s="27">
        <v>37196</v>
      </c>
      <c r="G175" s="34"/>
      <c r="H175" s="34"/>
      <c r="I175" s="34"/>
      <c r="J175" s="25">
        <v>0</v>
      </c>
      <c r="K175" s="28">
        <f t="shared" si="31"/>
        <v>43245.94133716956</v>
      </c>
    </row>
    <row r="176" spans="1:11" ht="12.75" customHeight="1">
      <c r="A176" s="24" t="str">
        <f>'[2]FGTS'!A225</f>
        <v>10.01.02</v>
      </c>
      <c r="B176" s="24" t="str">
        <f t="shared" si="28"/>
        <v>10.12.01</v>
      </c>
      <c r="C176" s="25">
        <f t="shared" si="29"/>
        <v>43245.94133716956</v>
      </c>
      <c r="D176" s="26">
        <f>'[1]COEFJAM'!E233</f>
        <v>0.00686</v>
      </c>
      <c r="E176" s="25">
        <f t="shared" si="30"/>
        <v>296.67</v>
      </c>
      <c r="F176" s="27">
        <v>37226</v>
      </c>
      <c r="G176" s="34"/>
      <c r="H176" s="34"/>
      <c r="I176" s="34"/>
      <c r="J176" s="25">
        <v>0</v>
      </c>
      <c r="K176" s="28">
        <f t="shared" si="31"/>
        <v>43542.61133716956</v>
      </c>
    </row>
    <row r="177" spans="1:11" ht="12.75" customHeight="1">
      <c r="A177" s="24" t="str">
        <f>'[2]FGTS'!A226</f>
        <v>10.02.02</v>
      </c>
      <c r="B177" s="24" t="str">
        <f t="shared" si="28"/>
        <v>10.01.02</v>
      </c>
      <c r="C177" s="25">
        <f t="shared" si="29"/>
        <v>43542.61133716956</v>
      </c>
      <c r="D177" s="26">
        <f>'[1]COEFJAM'!E234</f>
        <v>0.007471</v>
      </c>
      <c r="E177" s="25">
        <f t="shared" si="30"/>
        <v>325.31</v>
      </c>
      <c r="F177" s="27">
        <v>37257</v>
      </c>
      <c r="G177" s="34"/>
      <c r="H177" s="34"/>
      <c r="I177" s="34"/>
      <c r="J177" s="25">
        <v>0</v>
      </c>
      <c r="K177" s="28">
        <f t="shared" si="31"/>
        <v>43867.92133716956</v>
      </c>
    </row>
    <row r="178" spans="1:11" ht="12.75" customHeight="1">
      <c r="A178" s="24" t="str">
        <f>'[2]FGTS'!A227</f>
        <v>11.03.02</v>
      </c>
      <c r="B178" s="24" t="str">
        <f t="shared" si="28"/>
        <v>10.02.02</v>
      </c>
      <c r="C178" s="25">
        <f t="shared" si="29"/>
        <v>43867.92133716956</v>
      </c>
      <c r="D178" s="26">
        <f>'[1]COEFJAM'!E235</f>
        <v>0.006044</v>
      </c>
      <c r="E178" s="25">
        <f t="shared" si="30"/>
        <v>265.14</v>
      </c>
      <c r="F178" s="27">
        <v>37288</v>
      </c>
      <c r="G178" s="34"/>
      <c r="H178" s="34"/>
      <c r="I178" s="34"/>
      <c r="J178" s="25">
        <v>0</v>
      </c>
      <c r="K178" s="28">
        <f t="shared" si="31"/>
        <v>44133.06133716956</v>
      </c>
    </row>
    <row r="179" spans="1:11" ht="12.75" customHeight="1">
      <c r="A179" s="24" t="str">
        <f>'[2]FGTS'!A228</f>
        <v>10.04.02</v>
      </c>
      <c r="B179" s="24" t="str">
        <f t="shared" si="28"/>
        <v>11.03.02</v>
      </c>
      <c r="C179" s="25">
        <f t="shared" si="29"/>
        <v>44133.06133716956</v>
      </c>
      <c r="D179" s="26">
        <f>'[1]COEFJAM'!E236</f>
        <v>0.006634</v>
      </c>
      <c r="E179" s="25">
        <f t="shared" si="30"/>
        <v>292.78</v>
      </c>
      <c r="F179" s="27">
        <v>37316</v>
      </c>
      <c r="G179" s="34"/>
      <c r="H179" s="34"/>
      <c r="I179" s="34"/>
      <c r="J179" s="25">
        <v>0</v>
      </c>
      <c r="K179" s="28">
        <f t="shared" si="31"/>
        <v>44425.84133716956</v>
      </c>
    </row>
    <row r="180" spans="1:11" ht="12.75" customHeight="1">
      <c r="A180" s="24" t="str">
        <f>'[2]FGTS'!A229</f>
        <v>10.05.02</v>
      </c>
      <c r="B180" s="24" t="str">
        <f t="shared" si="28"/>
        <v>10.04.02</v>
      </c>
      <c r="C180" s="25">
        <f t="shared" si="29"/>
        <v>44425.84133716956</v>
      </c>
      <c r="D180" s="26">
        <f>'[1]COEFJAM'!E237</f>
        <v>0.007236</v>
      </c>
      <c r="E180" s="25">
        <f t="shared" si="30"/>
        <v>321.47</v>
      </c>
      <c r="F180" s="27">
        <v>37347</v>
      </c>
      <c r="G180" s="34"/>
      <c r="H180" s="34"/>
      <c r="I180" s="34"/>
      <c r="J180" s="25">
        <v>0</v>
      </c>
      <c r="K180" s="28">
        <f t="shared" si="31"/>
        <v>44747.31133716956</v>
      </c>
    </row>
    <row r="181" spans="1:11" ht="12.75" customHeight="1">
      <c r="A181" s="24" t="str">
        <f>'[2]FGTS'!A230</f>
        <v>10.06.02</v>
      </c>
      <c r="B181" s="24" t="str">
        <f t="shared" si="28"/>
        <v>10.05.02</v>
      </c>
      <c r="C181" s="25">
        <f t="shared" si="29"/>
        <v>44747.31133716956</v>
      </c>
      <c r="D181" s="26">
        <f>'[1]COEFJAM'!E238</f>
        <v>0.006979</v>
      </c>
      <c r="E181" s="25">
        <f t="shared" si="30"/>
        <v>312.29</v>
      </c>
      <c r="F181" s="27">
        <v>37377</v>
      </c>
      <c r="G181" s="34"/>
      <c r="H181" s="34"/>
      <c r="I181" s="34"/>
      <c r="J181" s="25">
        <v>0</v>
      </c>
      <c r="K181" s="28">
        <f t="shared" si="31"/>
        <v>45059.60133716956</v>
      </c>
    </row>
    <row r="182" spans="1:11" ht="12.75" customHeight="1">
      <c r="A182" s="24" t="str">
        <f>'[2]FGTS'!A231</f>
        <v>10.07.02</v>
      </c>
      <c r="B182" s="24" t="str">
        <f t="shared" si="28"/>
        <v>10.06.02</v>
      </c>
      <c r="C182" s="25">
        <f t="shared" si="29"/>
        <v>45059.60133716956</v>
      </c>
      <c r="D182" s="26">
        <f>'[1]COEFJAM'!E239</f>
        <v>0.006457</v>
      </c>
      <c r="E182" s="25">
        <f t="shared" si="30"/>
        <v>290.95</v>
      </c>
      <c r="F182" s="27">
        <v>37408</v>
      </c>
      <c r="G182" s="34"/>
      <c r="H182" s="34"/>
      <c r="I182" s="34"/>
      <c r="J182" s="25">
        <v>0</v>
      </c>
      <c r="K182" s="28">
        <f t="shared" si="31"/>
        <v>45350.551337169556</v>
      </c>
    </row>
    <row r="183" spans="1:11" ht="12.75" customHeight="1">
      <c r="A183" s="24" t="str">
        <f>'[2]FGTS'!A232</f>
        <v>12.08.02</v>
      </c>
      <c r="B183" s="24" t="str">
        <f t="shared" si="28"/>
        <v>10.07.02</v>
      </c>
      <c r="C183" s="25">
        <f t="shared" si="29"/>
        <v>45350.551337169556</v>
      </c>
      <c r="D183" s="26">
        <f>'[1]COEFJAM'!E240</f>
        <v>0.007536</v>
      </c>
      <c r="E183" s="25">
        <f t="shared" si="30"/>
        <v>341.76</v>
      </c>
      <c r="F183" s="27">
        <v>37438</v>
      </c>
      <c r="G183" s="34"/>
      <c r="H183" s="34"/>
      <c r="I183" s="34"/>
      <c r="J183" s="25">
        <v>0</v>
      </c>
      <c r="K183" s="28">
        <f t="shared" si="31"/>
        <v>45692.31133716956</v>
      </c>
    </row>
    <row r="184" spans="1:11" ht="12.75" customHeight="1">
      <c r="A184" s="24" t="str">
        <f>'[2]FGTS'!A233</f>
        <v>10.09.02</v>
      </c>
      <c r="B184" s="24" t="str">
        <f t="shared" si="28"/>
        <v>12.08.02</v>
      </c>
      <c r="C184" s="25">
        <f t="shared" si="29"/>
        <v>45692.31133716956</v>
      </c>
      <c r="D184" s="26">
        <f>'[1]COEFJAM'!E241</f>
        <v>0.00736</v>
      </c>
      <c r="E184" s="25">
        <f t="shared" si="30"/>
        <v>336.3</v>
      </c>
      <c r="F184" s="27">
        <v>37469</v>
      </c>
      <c r="G184" s="34"/>
      <c r="H184" s="34"/>
      <c r="I184" s="34"/>
      <c r="J184" s="25">
        <v>0</v>
      </c>
      <c r="K184" s="28">
        <f t="shared" si="31"/>
        <v>46028.61133716956</v>
      </c>
    </row>
    <row r="185" spans="1:11" ht="12.75" customHeight="1">
      <c r="A185" s="24" t="str">
        <f>'[2]FGTS'!A234</f>
        <v>10.10.02</v>
      </c>
      <c r="B185" s="24" t="str">
        <f t="shared" si="28"/>
        <v>10.09.02</v>
      </c>
      <c r="C185" s="25">
        <f t="shared" si="29"/>
        <v>46028.61133716956</v>
      </c>
      <c r="D185" s="26">
        <f>'[1]COEFJAM'!E242</f>
        <v>0.006832</v>
      </c>
      <c r="E185" s="25">
        <f t="shared" si="30"/>
        <v>314.47</v>
      </c>
      <c r="F185" s="27">
        <v>37500</v>
      </c>
      <c r="G185" s="34"/>
      <c r="H185" s="34"/>
      <c r="I185" s="34"/>
      <c r="J185" s="25">
        <v>0</v>
      </c>
      <c r="K185" s="28">
        <f t="shared" si="31"/>
        <v>46343.08133716956</v>
      </c>
    </row>
    <row r="186" spans="1:11" ht="12.75" customHeight="1">
      <c r="A186" s="24" t="str">
        <f>'[2]FGTS'!A235</f>
        <v>10.11.02</v>
      </c>
      <c r="B186" s="24" t="str">
        <f t="shared" si="28"/>
        <v>10.10.02</v>
      </c>
      <c r="C186" s="25">
        <f t="shared" si="29"/>
        <v>46343.08133716956</v>
      </c>
      <c r="D186" s="26">
        <f>'[1]COEFJAM'!E243</f>
        <v>0.007649</v>
      </c>
      <c r="E186" s="25">
        <f t="shared" si="30"/>
        <v>354.48</v>
      </c>
      <c r="F186" s="27">
        <v>37530</v>
      </c>
      <c r="G186" s="34"/>
      <c r="H186" s="34"/>
      <c r="I186" s="34"/>
      <c r="J186" s="25">
        <v>0</v>
      </c>
      <c r="K186" s="28">
        <f t="shared" si="31"/>
        <v>46697.561337169565</v>
      </c>
    </row>
    <row r="187" spans="1:11" ht="12.75" customHeight="1">
      <c r="A187" s="24" t="str">
        <f>'[2]FGTS'!A236</f>
        <v>10.12.02</v>
      </c>
      <c r="B187" s="24" t="str">
        <f t="shared" si="28"/>
        <v>10.11.02</v>
      </c>
      <c r="C187" s="25">
        <f t="shared" si="29"/>
        <v>46697.561337169565</v>
      </c>
      <c r="D187" s="26">
        <f>'[1]COEFJAM'!E244</f>
        <v>0.007524</v>
      </c>
      <c r="E187" s="25">
        <f t="shared" si="30"/>
        <v>351.35</v>
      </c>
      <c r="F187" s="27">
        <v>37561</v>
      </c>
      <c r="G187" s="34"/>
      <c r="H187" s="34"/>
      <c r="I187" s="34"/>
      <c r="J187" s="25">
        <v>0</v>
      </c>
      <c r="K187" s="28">
        <f t="shared" si="31"/>
        <v>47048.911337169564</v>
      </c>
    </row>
    <row r="188" spans="1:11" ht="12.75" customHeight="1">
      <c r="A188" s="24" t="str">
        <f>'[2]FGTS'!A237</f>
        <v>10.01.03</v>
      </c>
      <c r="B188" s="24" t="str">
        <f t="shared" si="28"/>
        <v>10.12.02</v>
      </c>
      <c r="C188" s="25">
        <f t="shared" si="29"/>
        <v>47048.911337169564</v>
      </c>
      <c r="D188" s="26">
        <f>'[1]COEFJAM'!E245</f>
        <v>0.008494</v>
      </c>
      <c r="E188" s="25">
        <f t="shared" si="30"/>
        <v>399.63</v>
      </c>
      <c r="F188" s="27">
        <v>37591</v>
      </c>
      <c r="G188" s="34"/>
      <c r="H188" s="34"/>
      <c r="I188" s="34"/>
      <c r="J188" s="25">
        <v>0</v>
      </c>
      <c r="K188" s="28">
        <f t="shared" si="31"/>
        <v>47448.54133716956</v>
      </c>
    </row>
    <row r="189" spans="1:11" ht="12.75" customHeight="1">
      <c r="A189" s="24" t="str">
        <f>'[2]FGTS'!A238</f>
        <v>10.02.03</v>
      </c>
      <c r="B189" s="24" t="str">
        <f t="shared" si="28"/>
        <v>10.01.03</v>
      </c>
      <c r="C189" s="25">
        <f t="shared" si="29"/>
        <v>47448.54133716956</v>
      </c>
      <c r="D189" s="26">
        <f>'[1]COEFJAM'!E246</f>
        <v>0.009769</v>
      </c>
      <c r="E189" s="25">
        <f t="shared" si="30"/>
        <v>463.52</v>
      </c>
      <c r="F189" s="27">
        <v>37622</v>
      </c>
      <c r="G189" s="34"/>
      <c r="H189" s="34"/>
      <c r="I189" s="34"/>
      <c r="J189" s="25">
        <v>0</v>
      </c>
      <c r="K189" s="28">
        <f t="shared" si="31"/>
        <v>47912.06133716956</v>
      </c>
    </row>
    <row r="190" spans="1:11" ht="12.75" customHeight="1">
      <c r="A190" s="24" t="str">
        <f>'[2]FGTS'!A239</f>
        <v>10.03.03</v>
      </c>
      <c r="B190" s="24" t="str">
        <f t="shared" si="28"/>
        <v>10.02.03</v>
      </c>
      <c r="C190" s="25">
        <f t="shared" si="29"/>
        <v>47912.06133716956</v>
      </c>
      <c r="D190" s="26">
        <f>'[1]COEFJAM'!E247</f>
        <v>0.009003</v>
      </c>
      <c r="E190" s="25">
        <f t="shared" si="30"/>
        <v>431.35</v>
      </c>
      <c r="F190" s="27">
        <v>37653</v>
      </c>
      <c r="G190" s="34"/>
      <c r="H190" s="34"/>
      <c r="I190" s="34"/>
      <c r="J190" s="25">
        <v>0</v>
      </c>
      <c r="K190" s="28">
        <f t="shared" si="31"/>
        <v>48343.41133716956</v>
      </c>
    </row>
    <row r="191" spans="1:11" ht="12.75" customHeight="1">
      <c r="A191" s="24" t="str">
        <f>'[2]FGTS'!A240</f>
        <v>10.04.03</v>
      </c>
      <c r="B191" s="24" t="str">
        <f t="shared" si="28"/>
        <v>10.03.03</v>
      </c>
      <c r="C191" s="25">
        <f t="shared" si="29"/>
        <v>48343.41133716956</v>
      </c>
      <c r="D191" s="26">
        <f>'[1]COEFJAM'!E248</f>
        <v>0.008667</v>
      </c>
      <c r="E191" s="25">
        <f t="shared" si="30"/>
        <v>418.99</v>
      </c>
      <c r="F191" s="27">
        <v>37682</v>
      </c>
      <c r="G191" s="34"/>
      <c r="H191" s="34"/>
      <c r="I191" s="34"/>
      <c r="J191" s="25">
        <v>0</v>
      </c>
      <c r="K191" s="28">
        <f t="shared" si="31"/>
        <v>48762.401337169555</v>
      </c>
    </row>
    <row r="192" spans="1:11" ht="12.75" customHeight="1">
      <c r="A192" s="24" t="str">
        <f>'[2]FGTS'!A241</f>
        <v>10.05.03</v>
      </c>
      <c r="B192" s="24" t="str">
        <f t="shared" si="28"/>
        <v>10.04.03</v>
      </c>
      <c r="C192" s="25">
        <f t="shared" si="29"/>
        <v>48762.401337169555</v>
      </c>
      <c r="D192" s="26">
        <f>'[1]COEFJAM'!E249</f>
        <v>0.009071</v>
      </c>
      <c r="E192" s="25">
        <f t="shared" si="30"/>
        <v>442.32</v>
      </c>
      <c r="F192" s="27">
        <v>37712</v>
      </c>
      <c r="G192" s="34"/>
      <c r="H192" s="34"/>
      <c r="I192" s="34"/>
      <c r="J192" s="25">
        <v>0</v>
      </c>
      <c r="K192" s="28">
        <f t="shared" si="31"/>
        <v>49204.721337169554</v>
      </c>
    </row>
    <row r="193" spans="1:11" ht="12.75" customHeight="1">
      <c r="A193" s="24" t="str">
        <f>'[2]FGTS'!A242</f>
        <v>10.06.03</v>
      </c>
      <c r="B193" s="24" t="str">
        <f t="shared" si="28"/>
        <v>10.05.03</v>
      </c>
      <c r="C193" s="25">
        <f t="shared" si="29"/>
        <v>49204.721337169554</v>
      </c>
      <c r="D193" s="26">
        <f>'[1]COEFJAM'!E250</f>
        <v>0.00954</v>
      </c>
      <c r="E193" s="25">
        <f t="shared" si="30"/>
        <v>469.41</v>
      </c>
      <c r="F193" s="27">
        <v>37742</v>
      </c>
      <c r="G193" s="34"/>
      <c r="H193" s="34"/>
      <c r="I193" s="34"/>
      <c r="J193" s="25">
        <v>0</v>
      </c>
      <c r="K193" s="28">
        <f t="shared" si="31"/>
        <v>49674.13133716956</v>
      </c>
    </row>
    <row r="194" spans="1:11" ht="12.75" customHeight="1">
      <c r="A194" s="24" t="str">
        <f>'[2]FGTS'!A243</f>
        <v>10.07.03</v>
      </c>
      <c r="B194" s="24" t="str">
        <f t="shared" si="28"/>
        <v>10.06.03</v>
      </c>
      <c r="C194" s="25">
        <f t="shared" si="29"/>
        <v>49674.13133716956</v>
      </c>
      <c r="D194" s="26">
        <f>'[1]COEFJAM'!E251</f>
        <v>0.009053</v>
      </c>
      <c r="E194" s="25">
        <f t="shared" si="30"/>
        <v>449.7</v>
      </c>
      <c r="F194" s="27">
        <v>37773</v>
      </c>
      <c r="G194" s="34"/>
      <c r="H194" s="34"/>
      <c r="I194" s="34"/>
      <c r="J194" s="25">
        <v>0</v>
      </c>
      <c r="K194" s="28">
        <f t="shared" si="31"/>
        <v>50123.831337169555</v>
      </c>
    </row>
    <row r="195" spans="1:11" ht="12.75" customHeight="1">
      <c r="A195" s="24" t="str">
        <f>'[2]FGTS'!A244</f>
        <v>10.08.03</v>
      </c>
      <c r="B195" s="24" t="str">
        <f t="shared" si="28"/>
        <v>10.07.03</v>
      </c>
      <c r="C195" s="25">
        <f t="shared" si="29"/>
        <v>50123.831337169555</v>
      </c>
      <c r="D195" s="26">
        <f>'[1]COEFJAM'!E252</f>
        <v>0.010359</v>
      </c>
      <c r="E195" s="25">
        <f t="shared" si="30"/>
        <v>519.23</v>
      </c>
      <c r="F195" s="27">
        <v>37803</v>
      </c>
      <c r="G195" s="34"/>
      <c r="H195" s="34"/>
      <c r="I195" s="34"/>
      <c r="J195" s="25">
        <v>0</v>
      </c>
      <c r="K195" s="28">
        <f t="shared" si="31"/>
        <v>50643.06133716956</v>
      </c>
    </row>
    <row r="196" spans="1:11" ht="12.75" customHeight="1">
      <c r="A196" s="24" t="str">
        <f>'[2]FGTS'!A245</f>
        <v>10.09.03</v>
      </c>
      <c r="B196" s="24" t="str">
        <f t="shared" si="28"/>
        <v>10.08.03</v>
      </c>
      <c r="C196" s="25">
        <f t="shared" si="29"/>
        <v>50643.06133716956</v>
      </c>
      <c r="D196" s="26">
        <f>'[1]COEFJAM'!E253</f>
        <v>0.008925</v>
      </c>
      <c r="E196" s="25">
        <f t="shared" si="30"/>
        <v>451.99</v>
      </c>
      <c r="F196" s="27">
        <v>37834</v>
      </c>
      <c r="G196" s="34"/>
      <c r="H196" s="34"/>
      <c r="I196" s="34"/>
      <c r="J196" s="25">
        <v>0</v>
      </c>
      <c r="K196" s="28">
        <f t="shared" si="31"/>
        <v>51095.051337169556</v>
      </c>
    </row>
    <row r="197" spans="1:11" ht="12.75" customHeight="1">
      <c r="A197" s="24" t="str">
        <f>'[2]FGTS'!A246</f>
        <v>10.10.03</v>
      </c>
      <c r="B197" s="24" t="str">
        <f t="shared" si="28"/>
        <v>10.09.03</v>
      </c>
      <c r="C197" s="25">
        <f t="shared" si="29"/>
        <v>51095.051337169556</v>
      </c>
      <c r="D197" s="26">
        <f>'[1]COEFJAM'!E254</f>
        <v>0.008247</v>
      </c>
      <c r="E197" s="25">
        <f t="shared" si="30"/>
        <v>421.38</v>
      </c>
      <c r="F197" s="27">
        <v>37865</v>
      </c>
      <c r="G197" s="34"/>
      <c r="H197" s="34"/>
      <c r="I197" s="34"/>
      <c r="J197" s="25">
        <v>0</v>
      </c>
      <c r="K197" s="28">
        <f t="shared" si="31"/>
        <v>51516.43133716955</v>
      </c>
    </row>
    <row r="198" spans="1:11" ht="12.75" customHeight="1">
      <c r="A198" s="24" t="str">
        <f>'[2]FGTS'!A247</f>
        <v>10.11.03</v>
      </c>
      <c r="B198" s="24" t="str">
        <f t="shared" si="28"/>
        <v>10.10.03</v>
      </c>
      <c r="C198" s="25">
        <f t="shared" si="29"/>
        <v>51516.43133716955</v>
      </c>
      <c r="D198" s="26">
        <f>'[1]COEFJAM'!E255</f>
        <v>0.008096</v>
      </c>
      <c r="E198" s="25">
        <f t="shared" si="30"/>
        <v>417.08</v>
      </c>
      <c r="F198" s="27">
        <v>37895</v>
      </c>
      <c r="G198" s="34"/>
      <c r="H198" s="34"/>
      <c r="I198" s="34"/>
      <c r="J198" s="25">
        <v>0</v>
      </c>
      <c r="K198" s="28">
        <f t="shared" si="31"/>
        <v>51933.511337169555</v>
      </c>
    </row>
    <row r="199" spans="1:11" ht="12.75" customHeight="1">
      <c r="A199" s="24" t="str">
        <f>'[2]FGTS'!A248</f>
        <v>10.12.03</v>
      </c>
      <c r="B199" s="24" t="str">
        <f t="shared" si="28"/>
        <v>10.11.03</v>
      </c>
      <c r="C199" s="25">
        <f t="shared" si="29"/>
        <v>51933.511337169555</v>
      </c>
      <c r="D199" s="26">
        <f>'[1]COEFJAM'!E256</f>
        <v>0.006652</v>
      </c>
      <c r="E199" s="25">
        <f t="shared" si="30"/>
        <v>345.46</v>
      </c>
      <c r="F199" s="27">
        <v>37926</v>
      </c>
      <c r="G199" s="34"/>
      <c r="H199" s="34"/>
      <c r="I199" s="34"/>
      <c r="J199" s="25">
        <v>0</v>
      </c>
      <c r="K199" s="28">
        <f t="shared" si="31"/>
        <v>52278.971337169554</v>
      </c>
    </row>
    <row r="200" spans="1:11" ht="12.75" customHeight="1">
      <c r="A200" s="24" t="str">
        <f>'[2]FGTS'!A249</f>
        <v>12.01.04</v>
      </c>
      <c r="B200" s="24" t="str">
        <f t="shared" si="28"/>
        <v>10.12.03</v>
      </c>
      <c r="C200" s="25">
        <f t="shared" si="29"/>
        <v>52278.971337169554</v>
      </c>
      <c r="D200" s="26">
        <f>'[1]COEFJAM'!E257</f>
        <v>0.006775</v>
      </c>
      <c r="E200" s="25">
        <f t="shared" si="30"/>
        <v>354.19</v>
      </c>
      <c r="F200" s="27">
        <v>37956</v>
      </c>
      <c r="G200" s="34"/>
      <c r="H200" s="34"/>
      <c r="I200" s="34"/>
      <c r="J200" s="25">
        <v>0</v>
      </c>
      <c r="K200" s="28">
        <f t="shared" si="31"/>
        <v>52633.16133716956</v>
      </c>
    </row>
    <row r="201" spans="1:11" ht="12.75" customHeight="1">
      <c r="A201" s="24" t="str">
        <f>'[2]FGTS'!A250</f>
        <v>10.02.04</v>
      </c>
      <c r="B201" s="24" t="str">
        <f t="shared" si="28"/>
        <v>12.01.04</v>
      </c>
      <c r="C201" s="25">
        <f t="shared" si="29"/>
        <v>52633.16133716956</v>
      </c>
      <c r="D201" s="26">
        <f>'[1]COEFJAM'!E258</f>
        <v>0.006153</v>
      </c>
      <c r="E201" s="25">
        <f t="shared" si="30"/>
        <v>323.85</v>
      </c>
      <c r="F201" s="27">
        <v>37987</v>
      </c>
      <c r="G201" s="34"/>
      <c r="H201" s="34"/>
      <c r="I201" s="34"/>
      <c r="J201" s="25">
        <v>0</v>
      </c>
      <c r="K201" s="28">
        <f t="shared" si="31"/>
        <v>52957.011337169555</v>
      </c>
    </row>
    <row r="202" spans="1:11" ht="12.75" customHeight="1">
      <c r="A202" s="24" t="str">
        <f>'[2]FGTS'!A251</f>
        <v>10.03.04</v>
      </c>
      <c r="B202" s="24" t="str">
        <f t="shared" si="28"/>
        <v>10.02.04</v>
      </c>
      <c r="C202" s="25">
        <f t="shared" si="29"/>
        <v>52957.011337169555</v>
      </c>
      <c r="D202" s="26">
        <f>'[1]COEFJAM'!E259</f>
        <v>0.005327</v>
      </c>
      <c r="E202" s="25">
        <f t="shared" si="30"/>
        <v>282.1</v>
      </c>
      <c r="F202" s="27">
        <v>38018</v>
      </c>
      <c r="G202" s="34"/>
      <c r="H202" s="34"/>
      <c r="I202" s="34"/>
      <c r="J202" s="25">
        <v>0</v>
      </c>
      <c r="K202" s="28">
        <f t="shared" si="31"/>
        <v>53239.111337169554</v>
      </c>
    </row>
    <row r="203" spans="1:11" ht="12.75" customHeight="1">
      <c r="A203" s="24" t="str">
        <f>'[2]FGTS'!A252</f>
        <v>12.04.04</v>
      </c>
      <c r="B203" s="24" t="str">
        <f t="shared" si="28"/>
        <v>10.03.04</v>
      </c>
      <c r="C203" s="25">
        <f t="shared" si="29"/>
        <v>53239.111337169554</v>
      </c>
      <c r="D203" s="26">
        <f>'[1]COEFJAM'!E260</f>
        <v>0.006654</v>
      </c>
      <c r="E203" s="25">
        <f t="shared" si="30"/>
        <v>354.25</v>
      </c>
      <c r="F203" s="27">
        <v>38047</v>
      </c>
      <c r="G203" s="34"/>
      <c r="H203" s="34"/>
      <c r="I203" s="34"/>
      <c r="J203" s="25">
        <v>0</v>
      </c>
      <c r="K203" s="28">
        <f t="shared" si="31"/>
        <v>53593.361337169554</v>
      </c>
    </row>
    <row r="204" spans="1:11" ht="12.75" customHeight="1">
      <c r="A204" s="24" t="str">
        <f>'[2]FGTS'!A253</f>
        <v>10.05.04</v>
      </c>
      <c r="B204" s="24" t="str">
        <f t="shared" si="28"/>
        <v>12.04.04</v>
      </c>
      <c r="C204" s="25">
        <f t="shared" si="29"/>
        <v>53593.361337169554</v>
      </c>
      <c r="D204" s="26">
        <f>'[1]COEFJAM'!E261</f>
        <v>0.005745</v>
      </c>
      <c r="E204" s="25">
        <f t="shared" si="30"/>
        <v>307.89</v>
      </c>
      <c r="F204" s="27">
        <v>38078</v>
      </c>
      <c r="G204" s="34"/>
      <c r="H204" s="34"/>
      <c r="I204" s="34"/>
      <c r="J204" s="25">
        <v>0</v>
      </c>
      <c r="K204" s="28">
        <f t="shared" si="31"/>
        <v>53901.25133716955</v>
      </c>
    </row>
    <row r="205" spans="1:11" ht="12.75" customHeight="1">
      <c r="A205" s="24" t="str">
        <f>'[2]FGTS'!A254</f>
        <v>11.06.04</v>
      </c>
      <c r="B205" s="24" t="str">
        <f t="shared" si="28"/>
        <v>10.05.04</v>
      </c>
      <c r="C205" s="25">
        <f t="shared" si="29"/>
        <v>53901.25133716955</v>
      </c>
      <c r="D205" s="26">
        <f>'[1]COEFJAM'!E262</f>
        <v>0.006421</v>
      </c>
      <c r="E205" s="25">
        <f t="shared" si="30"/>
        <v>346.1</v>
      </c>
      <c r="F205" s="27">
        <v>38108</v>
      </c>
      <c r="G205" s="34"/>
      <c r="H205" s="34"/>
      <c r="I205" s="34"/>
      <c r="J205" s="25">
        <v>0</v>
      </c>
      <c r="K205" s="28">
        <f t="shared" si="31"/>
        <v>54247.35133716955</v>
      </c>
    </row>
    <row r="206" spans="1:11" ht="12.75" customHeight="1">
      <c r="A206" s="24" t="str">
        <f>'[2]FGTS'!A255</f>
        <v>12.07.04</v>
      </c>
      <c r="B206" s="24" t="str">
        <f t="shared" si="28"/>
        <v>11.06.04</v>
      </c>
      <c r="C206" s="25">
        <f t="shared" si="29"/>
        <v>54247.35133716955</v>
      </c>
      <c r="D206" s="26">
        <f>'[1]COEFJAM'!E263</f>
        <v>0.006637</v>
      </c>
      <c r="E206" s="25">
        <f t="shared" si="30"/>
        <v>360.04</v>
      </c>
      <c r="F206" s="27">
        <v>38139</v>
      </c>
      <c r="G206" s="34"/>
      <c r="H206" s="34"/>
      <c r="I206" s="34"/>
      <c r="J206" s="25">
        <v>0</v>
      </c>
      <c r="K206" s="28">
        <f t="shared" si="31"/>
        <v>54607.39133716955</v>
      </c>
    </row>
    <row r="207" spans="1:11" ht="12.75" customHeight="1">
      <c r="A207" s="24" t="str">
        <f>'[2]FGTS'!A256</f>
        <v>10.08.04</v>
      </c>
      <c r="B207" s="24" t="str">
        <f t="shared" si="28"/>
        <v>12.07.04</v>
      </c>
      <c r="C207" s="25">
        <f t="shared" si="29"/>
        <v>54607.39133716955</v>
      </c>
      <c r="D207" s="26">
        <f>'[1]COEFJAM'!E264</f>
        <v>0.006829</v>
      </c>
      <c r="E207" s="25">
        <f t="shared" si="30"/>
        <v>372.91</v>
      </c>
      <c r="F207" s="27">
        <v>38169</v>
      </c>
      <c r="G207" s="34"/>
      <c r="H207" s="34"/>
      <c r="I207" s="34"/>
      <c r="J207" s="25">
        <v>0</v>
      </c>
      <c r="K207" s="28">
        <f t="shared" si="31"/>
        <v>54980.301337169556</v>
      </c>
    </row>
    <row r="208" spans="1:11" ht="12.75" customHeight="1">
      <c r="A208" s="24" t="str">
        <f>'[2]FGTS'!A257</f>
        <v>13.09.04</v>
      </c>
      <c r="B208" s="24" t="str">
        <f t="shared" si="28"/>
        <v>10.08.04</v>
      </c>
      <c r="C208" s="25">
        <f t="shared" si="29"/>
        <v>54980.301337169556</v>
      </c>
      <c r="D208" s="26">
        <f>'[1]COEFJAM'!E265</f>
        <v>0.006882</v>
      </c>
      <c r="E208" s="25">
        <f t="shared" si="30"/>
        <v>378.37</v>
      </c>
      <c r="F208" s="27">
        <v>38200</v>
      </c>
      <c r="G208" s="34"/>
      <c r="H208" s="34"/>
      <c r="I208" s="34"/>
      <c r="J208" s="25">
        <v>0</v>
      </c>
      <c r="K208" s="28">
        <f t="shared" si="31"/>
        <v>55358.67133716956</v>
      </c>
    </row>
    <row r="209" spans="1:11" ht="12.75" customHeight="1">
      <c r="A209" s="24" t="str">
        <f>'[2]FGTS'!A258</f>
        <v>10.10.04</v>
      </c>
      <c r="B209" s="24" t="str">
        <f t="shared" si="28"/>
        <v>13.09.04</v>
      </c>
      <c r="C209" s="25">
        <f t="shared" si="29"/>
        <v>55358.67133716956</v>
      </c>
      <c r="D209" s="26">
        <f>'[1]COEFJAM'!E266</f>
        <v>0.006609</v>
      </c>
      <c r="E209" s="25">
        <f t="shared" si="30"/>
        <v>365.87</v>
      </c>
      <c r="F209" s="27">
        <v>38231</v>
      </c>
      <c r="G209" s="34"/>
      <c r="H209" s="34"/>
      <c r="I209" s="34"/>
      <c r="J209" s="25">
        <v>0</v>
      </c>
      <c r="K209" s="28">
        <f>(+C209+E209+G209+H209+I209)-J209</f>
        <v>55724.54133716956</v>
      </c>
    </row>
    <row r="210" spans="1:11" ht="12.75" customHeight="1">
      <c r="A210" s="64"/>
      <c r="B210" s="64"/>
      <c r="C210" s="65"/>
      <c r="D210" s="66"/>
      <c r="E210" s="65"/>
      <c r="F210" s="67"/>
      <c r="G210" s="68"/>
      <c r="H210" s="68"/>
      <c r="I210" s="68"/>
      <c r="J210" s="65"/>
      <c r="K210" s="69"/>
    </row>
    <row r="211" spans="1:11" ht="12.75" customHeight="1">
      <c r="A211" s="64"/>
      <c r="B211" s="64"/>
      <c r="C211" s="65"/>
      <c r="D211" s="66"/>
      <c r="E211" s="65"/>
      <c r="F211" s="67"/>
      <c r="G211" s="68"/>
      <c r="H211" s="68"/>
      <c r="I211" s="68"/>
      <c r="J211" s="65"/>
      <c r="K211" s="69"/>
    </row>
    <row r="212" ht="12.75" customHeight="1">
      <c r="F212" s="44"/>
    </row>
    <row r="213" spans="1:5" s="39" customFormat="1" ht="24.75" customHeight="1">
      <c r="A213" s="77" t="s">
        <v>237</v>
      </c>
      <c r="B213" s="78"/>
      <c r="C213" s="78"/>
      <c r="D213" s="79"/>
      <c r="E213" s="43"/>
    </row>
    <row r="214" spans="1:5" s="39" customFormat="1" ht="12.75" customHeight="1">
      <c r="A214" s="80" t="s">
        <v>238</v>
      </c>
      <c r="B214" s="81"/>
      <c r="C214" s="72" t="str">
        <f>A209</f>
        <v>10.10.04</v>
      </c>
      <c r="D214" s="58"/>
      <c r="E214" s="43"/>
    </row>
    <row r="215" spans="1:5" s="39" customFormat="1" ht="12.75" customHeight="1">
      <c r="A215" s="60"/>
      <c r="B215" s="59"/>
      <c r="C215" s="59"/>
      <c r="D215" s="58"/>
      <c r="E215" s="43"/>
    </row>
    <row r="216" spans="1:5" s="39" customFormat="1" ht="12.75" customHeight="1">
      <c r="A216" s="60" t="s">
        <v>240</v>
      </c>
      <c r="B216" s="59"/>
      <c r="C216" s="59"/>
      <c r="D216" s="73">
        <f>K209</f>
        <v>55724.54133716956</v>
      </c>
      <c r="E216" s="43"/>
    </row>
    <row r="217" spans="1:5" s="39" customFormat="1" ht="12.75" customHeight="1">
      <c r="A217" s="60"/>
      <c r="B217" s="59"/>
      <c r="C217" s="59"/>
      <c r="D217" s="73"/>
      <c r="E217" s="43"/>
    </row>
    <row r="218" spans="1:5" s="39" customFormat="1" ht="12.75" customHeight="1">
      <c r="A218" s="60" t="s">
        <v>241</v>
      </c>
      <c r="B218" s="59"/>
      <c r="C218" s="59"/>
      <c r="D218" s="73">
        <f>Plan2!D209</f>
        <v>17794.644566643874</v>
      </c>
      <c r="E218" s="43"/>
    </row>
    <row r="219" spans="1:5" s="39" customFormat="1" ht="4.5" customHeight="1">
      <c r="A219" s="61"/>
      <c r="B219" s="62"/>
      <c r="C219" s="62"/>
      <c r="D219" s="74"/>
      <c r="E219" s="43"/>
    </row>
    <row r="220" spans="1:5" s="39" customFormat="1" ht="23.25" customHeight="1">
      <c r="A220" s="76" t="s">
        <v>239</v>
      </c>
      <c r="B220" s="59"/>
      <c r="C220" s="59"/>
      <c r="D220" s="75">
        <f>SUM(D216:D219)</f>
        <v>73519.18590381343</v>
      </c>
      <c r="E220" s="43"/>
    </row>
    <row r="221" spans="1:5" s="39" customFormat="1" ht="12.75" customHeight="1">
      <c r="A221" s="61"/>
      <c r="B221" s="62"/>
      <c r="C221" s="62"/>
      <c r="D221" s="63"/>
      <c r="E221" s="43"/>
    </row>
    <row r="222" spans="1:5" s="39" customFormat="1" ht="12.75" customHeight="1">
      <c r="A222" s="71"/>
      <c r="B222" s="59"/>
      <c r="C222" s="59"/>
      <c r="D222" s="59"/>
      <c r="E222" s="43"/>
    </row>
    <row r="223" spans="1:10" s="39" customFormat="1" ht="12.75" customHeight="1">
      <c r="A223" s="55"/>
      <c r="B223" s="56"/>
      <c r="C223" s="56"/>
      <c r="D223" s="57"/>
      <c r="E223" s="70"/>
      <c r="F223" s="71"/>
      <c r="G223" s="59"/>
      <c r="H223" s="59"/>
      <c r="I223" s="59"/>
      <c r="J223" s="43"/>
    </row>
    <row r="224" spans="4:10" s="39" customFormat="1" ht="12.75" customHeight="1">
      <c r="D224" s="42"/>
      <c r="E224" s="43"/>
      <c r="F224" s="44"/>
      <c r="G224" s="43"/>
      <c r="H224" s="43"/>
      <c r="I224" s="43"/>
      <c r="J224" s="43"/>
    </row>
    <row r="225" spans="1:10" s="39" customFormat="1" ht="12.75" customHeight="1">
      <c r="A225" s="40" t="s">
        <v>209</v>
      </c>
      <c r="B225" s="2"/>
      <c r="D225" s="42"/>
      <c r="E225" s="43"/>
      <c r="F225" s="5"/>
      <c r="G225" s="43"/>
      <c r="H225" s="43"/>
      <c r="I225" s="43"/>
      <c r="J225" s="43"/>
    </row>
    <row r="226" ht="21" customHeight="1">
      <c r="A226"/>
    </row>
    <row r="227" spans="1:11" s="6" customFormat="1" ht="12.75" customHeight="1">
      <c r="A227" s="41" t="s">
        <v>210</v>
      </c>
      <c r="B227" s="39"/>
      <c r="C227" s="2"/>
      <c r="D227" s="3"/>
      <c r="E227" s="4"/>
      <c r="F227" s="44"/>
      <c r="G227" s="4"/>
      <c r="H227" s="4"/>
      <c r="I227" s="4"/>
      <c r="J227" s="4"/>
      <c r="K227" s="1"/>
    </row>
    <row r="228" spans="1:11" s="45" customFormat="1" ht="12.75" customHeight="1">
      <c r="A228" s="41" t="s">
        <v>211</v>
      </c>
      <c r="B228" s="39"/>
      <c r="C228" s="39"/>
      <c r="D228" s="42"/>
      <c r="E228" s="43"/>
      <c r="F228" s="44"/>
      <c r="G228" s="43"/>
      <c r="H228" s="43"/>
      <c r="I228" s="43"/>
      <c r="J228" s="43"/>
      <c r="K228" s="39"/>
    </row>
    <row r="229" spans="1:11" s="45" customFormat="1" ht="12.75" customHeight="1">
      <c r="A229" s="41" t="s">
        <v>212</v>
      </c>
      <c r="B229" s="39"/>
      <c r="C229" s="39"/>
      <c r="D229" s="42"/>
      <c r="E229" s="43"/>
      <c r="F229" s="44"/>
      <c r="G229" s="43"/>
      <c r="H229" s="43"/>
      <c r="I229" s="43"/>
      <c r="J229" s="43"/>
      <c r="K229" s="39"/>
    </row>
    <row r="230" spans="1:11" s="45" customFormat="1" ht="12.75" customHeight="1">
      <c r="A230" s="41" t="s">
        <v>213</v>
      </c>
      <c r="B230" s="39"/>
      <c r="C230" s="39"/>
      <c r="D230" s="42"/>
      <c r="E230" s="43"/>
      <c r="F230" s="44"/>
      <c r="G230" s="43"/>
      <c r="H230" s="43"/>
      <c r="I230" s="43"/>
      <c r="J230" s="43"/>
      <c r="K230" s="39"/>
    </row>
    <row r="231" spans="1:11" s="45" customFormat="1" ht="12.75" customHeight="1">
      <c r="A231" s="46" t="s">
        <v>214</v>
      </c>
      <c r="B231" s="46"/>
      <c r="C231" s="39"/>
      <c r="D231" s="42"/>
      <c r="E231" s="43"/>
      <c r="F231" s="46"/>
      <c r="G231" s="43"/>
      <c r="H231" s="43"/>
      <c r="I231" s="43"/>
      <c r="J231" s="43"/>
      <c r="K231" s="39"/>
    </row>
    <row r="232" spans="1:11" s="45" customFormat="1" ht="25.5" customHeight="1">
      <c r="A232" s="47" t="s">
        <v>215</v>
      </c>
      <c r="B232" s="39"/>
      <c r="C232" s="46"/>
      <c r="D232" s="46"/>
      <c r="E232" s="46"/>
      <c r="F232" s="44"/>
      <c r="G232" s="46"/>
      <c r="H232" s="46"/>
      <c r="I232" s="46"/>
      <c r="J232" s="46"/>
      <c r="K232" s="46"/>
    </row>
    <row r="233" spans="1:11" s="45" customFormat="1" ht="12.75" customHeight="1">
      <c r="A233" s="46" t="s">
        <v>216</v>
      </c>
      <c r="B233" s="46"/>
      <c r="C233" s="39"/>
      <c r="D233" s="42"/>
      <c r="E233" s="43"/>
      <c r="F233" s="46"/>
      <c r="G233" s="43"/>
      <c r="H233" s="43"/>
      <c r="I233" s="43"/>
      <c r="J233" s="43"/>
      <c r="K233" s="39"/>
    </row>
    <row r="234" spans="1:11" s="45" customFormat="1" ht="24" customHeight="1">
      <c r="A234" s="46" t="s">
        <v>217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1:11" s="45" customFormat="1" ht="27" customHeight="1">
      <c r="A235" s="47" t="s">
        <v>218</v>
      </c>
      <c r="B235" s="39"/>
      <c r="C235" s="46"/>
      <c r="D235" s="46"/>
      <c r="E235" s="46"/>
      <c r="F235" s="44"/>
      <c r="G235" s="46"/>
      <c r="H235" s="46"/>
      <c r="I235" s="46"/>
      <c r="J235" s="46"/>
      <c r="K235" s="46"/>
    </row>
    <row r="236" spans="1:10" s="39" customFormat="1" ht="12.75" customHeight="1">
      <c r="A236" s="47" t="s">
        <v>219</v>
      </c>
      <c r="D236" s="42"/>
      <c r="E236" s="43"/>
      <c r="F236" s="44"/>
      <c r="G236" s="43"/>
      <c r="H236" s="43"/>
      <c r="I236" s="43"/>
      <c r="J236" s="43"/>
    </row>
    <row r="237" spans="1:10" s="39" customFormat="1" ht="12.75" customHeight="1">
      <c r="A237" s="47" t="s">
        <v>220</v>
      </c>
      <c r="D237" s="42"/>
      <c r="E237" s="43"/>
      <c r="F237" s="44"/>
      <c r="G237" s="43"/>
      <c r="H237" s="43"/>
      <c r="I237" s="43"/>
      <c r="J237" s="43"/>
    </row>
    <row r="238" spans="1:10" s="39" customFormat="1" ht="12.75" customHeight="1">
      <c r="A238" s="47" t="s">
        <v>221</v>
      </c>
      <c r="D238" s="42"/>
      <c r="E238" s="43"/>
      <c r="F238" s="44"/>
      <c r="G238" s="43"/>
      <c r="H238" s="43"/>
      <c r="I238" s="43"/>
      <c r="J238" s="43"/>
    </row>
    <row r="239" spans="1:10" s="39" customFormat="1" ht="12.75" customHeight="1">
      <c r="A239" s="47" t="s">
        <v>222</v>
      </c>
      <c r="D239" s="42"/>
      <c r="E239" s="43"/>
      <c r="F239" s="44"/>
      <c r="G239" s="43"/>
      <c r="H239" s="43"/>
      <c r="I239" s="43"/>
      <c r="J239" s="43"/>
    </row>
    <row r="240" spans="1:10" s="39" customFormat="1" ht="12.75" customHeight="1">
      <c r="A240" s="50" t="s">
        <v>230</v>
      </c>
      <c r="B240" s="50"/>
      <c r="D240" s="42"/>
      <c r="E240" s="43"/>
      <c r="F240" s="50"/>
      <c r="G240" s="43"/>
      <c r="H240" s="43"/>
      <c r="I240" s="43"/>
      <c r="J240" s="43"/>
    </row>
    <row r="241" spans="1:11" s="48" customFormat="1" ht="24.75" customHeight="1">
      <c r="A241" s="51" t="s">
        <v>231</v>
      </c>
      <c r="B241" s="51"/>
      <c r="C241" s="50"/>
      <c r="D241" s="50"/>
      <c r="E241" s="50"/>
      <c r="F241" s="51"/>
      <c r="G241" s="50"/>
      <c r="H241" s="50"/>
      <c r="I241" s="50"/>
      <c r="J241" s="50"/>
      <c r="K241" s="50"/>
    </row>
    <row r="242" spans="1:11" ht="12.75" customHeight="1">
      <c r="A242" s="50" t="s">
        <v>232</v>
      </c>
      <c r="B242" s="50"/>
      <c r="C242" s="51"/>
      <c r="D242" s="51"/>
      <c r="E242" s="51"/>
      <c r="F242" s="50"/>
      <c r="G242" s="51"/>
      <c r="H242" s="51"/>
      <c r="I242" s="51"/>
      <c r="J242" s="51"/>
      <c r="K242" s="51"/>
    </row>
    <row r="243" spans="1:11" ht="22.5" customHeight="1">
      <c r="A243" s="49" t="s">
        <v>233</v>
      </c>
      <c r="C243" s="50"/>
      <c r="D243" s="50"/>
      <c r="E243" s="50"/>
      <c r="G243" s="50"/>
      <c r="H243" s="50"/>
      <c r="I243" s="50"/>
      <c r="J243" s="50"/>
      <c r="K243" s="50"/>
    </row>
    <row r="244" ht="12.75" customHeight="1">
      <c r="A244" s="49" t="s">
        <v>234</v>
      </c>
    </row>
  </sheetData>
  <mergeCells count="2">
    <mergeCell ref="A213:D213"/>
    <mergeCell ref="A214:B214"/>
  </mergeCells>
  <printOptions horizontalCentered="1"/>
  <pageMargins left="0" right="0" top="1.58" bottom="0.67" header="0.77" footer="0.25"/>
  <pageSetup horizontalDpi="120" verticalDpi="120" orientation="landscape" paperSize="9" r:id="rId1"/>
  <headerFooter alignWithMargins="0">
    <oddHeader xml:space="preserve">&amp;C&amp;"Times New Roman,Negrito"&amp;18Perícia - Consultoria e Assessoria Contábil S/C Ltda
&amp;"MS Sans Serif,Regular"&amp;8Trabalhista e Cível
José Roberto Augusto Corrêa - Contador - CRC: 156.003 - APEJESP: 548 - CGC: 03.855.505/0001-26 </oddHeader>
    <oddFooter>&amp;CRua: Pres. Arthur Bernardes, 255 - Pq. São Vicente - Mauá - SP - Cep: 09371-380 - Tels: 4555-5746 - 4546-1555
Site: www.periciacontabil.com - e-mail: pericia@periciacontabil.com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209"/>
  <sheetViews>
    <sheetView workbookViewId="0" topLeftCell="A1">
      <selection activeCell="A1" sqref="A1"/>
    </sheetView>
  </sheetViews>
  <sheetFormatPr defaultColWidth="9.33203125" defaultRowHeight="10.5"/>
  <cols>
    <col min="1" max="1" width="27.83203125" style="49" customWidth="1"/>
    <col min="2" max="2" width="14.16015625" style="49" customWidth="1"/>
    <col min="3" max="3" width="12.83203125" style="49" customWidth="1"/>
    <col min="4" max="4" width="17" style="49" customWidth="1"/>
    <col min="5" max="5" width="14.83203125" style="49" customWidth="1"/>
    <col min="6" max="6" width="9.33203125" style="49" customWidth="1"/>
    <col min="7" max="7" width="12.5" style="0" customWidth="1"/>
    <col min="8" max="16384" width="9.33203125" style="49" customWidth="1"/>
  </cols>
  <sheetData>
    <row r="4" spans="2:7" s="52" customFormat="1" ht="11.25">
      <c r="B4" s="52" t="s">
        <v>223</v>
      </c>
      <c r="C4" s="52" t="s">
        <v>225</v>
      </c>
      <c r="G4"/>
    </row>
    <row r="5" spans="2:7" s="52" customFormat="1" ht="11.25">
      <c r="B5" s="52" t="s">
        <v>235</v>
      </c>
      <c r="C5" s="52" t="s">
        <v>226</v>
      </c>
      <c r="G5"/>
    </row>
    <row r="6" spans="2:7" s="52" customFormat="1" ht="11.25">
      <c r="B6" s="52" t="s">
        <v>236</v>
      </c>
      <c r="C6" s="52" t="s">
        <v>227</v>
      </c>
      <c r="G6"/>
    </row>
    <row r="7" spans="2:7" s="52" customFormat="1" ht="11.25">
      <c r="B7" s="52" t="s">
        <v>224</v>
      </c>
      <c r="C7" s="52" t="s">
        <v>228</v>
      </c>
      <c r="G7"/>
    </row>
    <row r="8" spans="3:7" s="52" customFormat="1" ht="11.25">
      <c r="C8" s="53" t="s">
        <v>229</v>
      </c>
      <c r="G8"/>
    </row>
    <row r="11" spans="1:4" ht="11.25">
      <c r="A11" s="49" t="str">
        <f>FGTS!A13</f>
        <v> 01.06.87</v>
      </c>
      <c r="B11" s="54">
        <f>FGTS!E13+FGTS!G13+FGTS!H13+FGTS!I13</f>
        <v>106604.09</v>
      </c>
      <c r="C11" s="49">
        <f aca="true" t="shared" si="0" ref="C11:C74">C12</f>
        <v>39</v>
      </c>
      <c r="D11" s="49">
        <f>(B11*C11%)/1000/1000/2750</f>
        <v>1.5118398218181818E-05</v>
      </c>
    </row>
    <row r="12" spans="1:4" ht="11.25">
      <c r="A12" s="49" t="str">
        <f>FGTS!A14</f>
        <v> 01.06.87 *</v>
      </c>
      <c r="B12" s="54">
        <f>FGTS!E14+FGTS!G14+FGTS!H14+FGTS!I14</f>
        <v>24137.729999999996</v>
      </c>
      <c r="C12" s="49">
        <f t="shared" si="0"/>
        <v>39</v>
      </c>
      <c r="D12" s="49">
        <f aca="true" t="shared" si="1" ref="D12:D18">(B12*C12%)/1000/1000/2750</f>
        <v>3.423168981818181E-06</v>
      </c>
    </row>
    <row r="13" spans="1:4" ht="11.25">
      <c r="A13" s="49" t="str">
        <f>FGTS!A15</f>
        <v> 01.09.87</v>
      </c>
      <c r="B13" s="54">
        <f>FGTS!E15+FGTS!G15+FGTS!H15+FGTS!I15</f>
        <v>113605.59</v>
      </c>
      <c r="C13" s="49">
        <f t="shared" si="0"/>
        <v>39</v>
      </c>
      <c r="D13" s="49">
        <f t="shared" si="1"/>
        <v>1.611133821818182E-05</v>
      </c>
    </row>
    <row r="14" spans="1:4" ht="11.25">
      <c r="A14" s="49" t="str">
        <f>FGTS!A16</f>
        <v> 01.12.87</v>
      </c>
      <c r="B14" s="54">
        <f>FGTS!E16+FGTS!G16+FGTS!H16+FGTS!I16</f>
        <v>139261.30999999997</v>
      </c>
      <c r="C14" s="49">
        <f t="shared" si="0"/>
        <v>39</v>
      </c>
      <c r="D14" s="49">
        <f t="shared" si="1"/>
        <v>1.9749785781818177E-05</v>
      </c>
    </row>
    <row r="15" spans="1:4" ht="11.25">
      <c r="A15" s="49" t="str">
        <f>FGTS!A17</f>
        <v> 01.03.88</v>
      </c>
      <c r="B15" s="54">
        <f>FGTS!E17+FGTS!G17+FGTS!H17+FGTS!I17</f>
        <v>322047.83</v>
      </c>
      <c r="C15" s="49">
        <f t="shared" si="0"/>
        <v>39</v>
      </c>
      <c r="D15" s="49">
        <f t="shared" si="1"/>
        <v>4.567223770909091E-05</v>
      </c>
    </row>
    <row r="16" spans="1:4" ht="11.25">
      <c r="A16" s="49" t="str">
        <f>FGTS!A18</f>
        <v> 01.06.88</v>
      </c>
      <c r="B16" s="54">
        <f>FGTS!E18+FGTS!G18+FGTS!H18+FGTS!I18</f>
        <v>568502.1900000001</v>
      </c>
      <c r="C16" s="49">
        <f t="shared" si="0"/>
        <v>39</v>
      </c>
      <c r="D16" s="49">
        <f t="shared" si="1"/>
        <v>8.062394694545455E-05</v>
      </c>
    </row>
    <row r="17" spans="1:4" ht="11.25">
      <c r="A17" s="49" t="str">
        <f>FGTS!A19</f>
        <v> 01.09.88</v>
      </c>
      <c r="B17" s="54">
        <f>FGTS!E19+FGTS!G19+FGTS!H19+FGTS!I19</f>
        <v>1182550.84</v>
      </c>
      <c r="C17" s="49">
        <f t="shared" si="0"/>
        <v>39</v>
      </c>
      <c r="D17" s="49">
        <f t="shared" si="1"/>
        <v>0.00016770721003636367</v>
      </c>
    </row>
    <row r="18" spans="1:4" ht="11.25">
      <c r="A18" s="49" t="str">
        <f>FGTS!A20</f>
        <v> 01.12.88</v>
      </c>
      <c r="B18" s="54">
        <f>FGTS!E20+FGTS!G20+FGTS!H20+FGTS!I20</f>
        <v>2735484.1100000003</v>
      </c>
      <c r="C18" s="49">
        <f t="shared" si="0"/>
        <v>39</v>
      </c>
      <c r="D18" s="49">
        <f t="shared" si="1"/>
        <v>0.00038794138287272733</v>
      </c>
    </row>
    <row r="19" spans="1:4" ht="11.25">
      <c r="A19" s="49" t="str">
        <f>FGTS!A21</f>
        <v>CONV.CRUZ.NOVOS</v>
      </c>
      <c r="B19" s="54">
        <f>FGTS!E21+FGTS!G21+FGTS!H21+FGTS!I21</f>
        <v>0</v>
      </c>
      <c r="C19" s="49">
        <f t="shared" si="0"/>
        <v>39</v>
      </c>
      <c r="D19" s="49">
        <f>B19*C19%</f>
        <v>0</v>
      </c>
    </row>
    <row r="20" spans="1:4" ht="11.25">
      <c r="A20" s="49" t="str">
        <f>FGTS!A22</f>
        <v> 01.03.89</v>
      </c>
      <c r="B20" s="54">
        <f>FGTS!E22+FGTS!G22+FGTS!H22+FGTS!I22</f>
        <v>4893.76262</v>
      </c>
      <c r="C20" s="49">
        <f t="shared" si="0"/>
        <v>39</v>
      </c>
      <c r="D20" s="49">
        <f aca="true" t="shared" si="2" ref="D20:D70">(B20*C20%)/1000/2750</f>
        <v>0.0006940245170181819</v>
      </c>
    </row>
    <row r="21" spans="1:4" ht="11.25">
      <c r="A21" s="49" t="str">
        <f>FGTS!A23</f>
        <v> 01.03.89 **</v>
      </c>
      <c r="B21" s="54">
        <f>FGTS!E23+FGTS!G23+FGTS!H23+FGTS!I23</f>
        <v>1762.09</v>
      </c>
      <c r="C21" s="49">
        <f t="shared" si="0"/>
        <v>39</v>
      </c>
      <c r="D21" s="49">
        <f t="shared" si="2"/>
        <v>0.00024989639999999997</v>
      </c>
    </row>
    <row r="22" spans="1:4" ht="11.25">
      <c r="A22" s="49" t="str">
        <f>FGTS!A24</f>
        <v> 01.06.89</v>
      </c>
      <c r="B22" s="54">
        <f>FGTS!E24+FGTS!G24+FGTS!H24+FGTS!I24</f>
        <v>5903.08</v>
      </c>
      <c r="C22" s="49">
        <f t="shared" si="0"/>
        <v>39</v>
      </c>
      <c r="D22" s="49">
        <f t="shared" si="2"/>
        <v>0.0008371640727272727</v>
      </c>
    </row>
    <row r="23" spans="1:4" ht="11.25">
      <c r="A23" s="49" t="str">
        <f>FGTS!A25</f>
        <v> 01.09.89</v>
      </c>
      <c r="B23" s="54">
        <f>FGTS!E25+FGTS!G25+FGTS!H25+FGTS!I25</f>
        <v>20118.309999999998</v>
      </c>
      <c r="C23" s="49">
        <f t="shared" si="0"/>
        <v>39</v>
      </c>
      <c r="D23" s="49">
        <f t="shared" si="2"/>
        <v>0.002853142145454545</v>
      </c>
    </row>
    <row r="24" spans="1:4" ht="11.25">
      <c r="A24" s="49" t="str">
        <f>FGTS!A26</f>
        <v> 01.11.89</v>
      </c>
      <c r="B24" s="54">
        <f>FGTS!E26+FGTS!G26+FGTS!H26+FGTS!I26</f>
        <v>34172.3</v>
      </c>
      <c r="C24" s="49">
        <f t="shared" si="0"/>
        <v>39</v>
      </c>
      <c r="D24" s="49">
        <f t="shared" si="2"/>
        <v>0.004846253454545455</v>
      </c>
    </row>
    <row r="25" spans="1:4" ht="11.25">
      <c r="A25" s="49" t="str">
        <f>FGTS!A27</f>
        <v> 01.12.89</v>
      </c>
      <c r="B25" s="54">
        <f>FGTS!E27+FGTS!G27+FGTS!H27+FGTS!I27</f>
        <v>30678.66</v>
      </c>
      <c r="C25" s="49">
        <f t="shared" si="0"/>
        <v>39</v>
      </c>
      <c r="D25" s="49">
        <f t="shared" si="2"/>
        <v>0.004350791781818182</v>
      </c>
    </row>
    <row r="26" spans="1:4" ht="11.25">
      <c r="A26" s="49" t="str">
        <f>FGTS!A28</f>
        <v> 02.01.90</v>
      </c>
      <c r="B26" s="54">
        <f>FGTS!E28+FGTS!G28+FGTS!H28+FGTS!I28</f>
        <v>56360.89</v>
      </c>
      <c r="C26" s="49">
        <f t="shared" si="0"/>
        <v>39</v>
      </c>
      <c r="D26" s="49">
        <f t="shared" si="2"/>
        <v>0.007992998945454546</v>
      </c>
    </row>
    <row r="27" spans="1:4" ht="11.25">
      <c r="A27" s="49" t="str">
        <f>FGTS!A29</f>
        <v> 01.02.90</v>
      </c>
      <c r="B27" s="54">
        <f>FGTS!E29+FGTS!G29+FGTS!H29+FGTS!I29</f>
        <v>24589.16</v>
      </c>
      <c r="C27" s="49">
        <f t="shared" si="0"/>
        <v>39</v>
      </c>
      <c r="D27" s="49">
        <f t="shared" si="2"/>
        <v>0.0034871899636363633</v>
      </c>
    </row>
    <row r="28" spans="1:4" ht="11.25">
      <c r="A28" s="49" t="str">
        <f>FGTS!A30</f>
        <v> 01.02.90</v>
      </c>
      <c r="B28" s="54">
        <f>FGTS!E30+FGTS!G30+FGTS!H30+FGTS!I30</f>
        <v>105609.16</v>
      </c>
      <c r="C28" s="49">
        <f t="shared" si="0"/>
        <v>39</v>
      </c>
      <c r="D28" s="49">
        <f t="shared" si="2"/>
        <v>0.014977299054545458</v>
      </c>
    </row>
    <row r="29" spans="1:4" ht="11.25">
      <c r="A29" s="49" t="str">
        <f>FGTS!A31</f>
        <v> 01.03.90</v>
      </c>
      <c r="B29" s="54">
        <f>FGTS!E31+FGTS!G31+FGTS!H31+FGTS!I31</f>
        <v>213953.59</v>
      </c>
      <c r="C29" s="49">
        <f t="shared" si="0"/>
        <v>39</v>
      </c>
      <c r="D29" s="49">
        <f t="shared" si="2"/>
        <v>0.030342509127272727</v>
      </c>
    </row>
    <row r="30" spans="1:4" ht="11.25">
      <c r="A30" s="49" t="str">
        <f>FGTS!A32</f>
        <v> 02.04.90</v>
      </c>
      <c r="B30" s="54">
        <f>FGTS!E32+FGTS!G32+FGTS!H32+FGTS!I32</f>
        <v>430695.32999999996</v>
      </c>
      <c r="C30" s="49">
        <f t="shared" si="0"/>
        <v>39</v>
      </c>
      <c r="D30" s="49">
        <f t="shared" si="2"/>
        <v>0.06108042861818182</v>
      </c>
    </row>
    <row r="31" spans="1:4" ht="11.25">
      <c r="A31" s="49" t="str">
        <f>FGTS!A33</f>
        <v> 02.05.90  ***</v>
      </c>
      <c r="B31" s="54">
        <f>FGTS!E33+FGTS!G33+FGTS!H33+FGTS!I33</f>
        <v>425224.82</v>
      </c>
      <c r="C31" s="49">
        <f t="shared" si="0"/>
        <v>39</v>
      </c>
      <c r="D31" s="49">
        <f t="shared" si="2"/>
        <v>0.06030461083636364</v>
      </c>
    </row>
    <row r="32" spans="1:4" ht="11.25">
      <c r="A32" s="49" t="str">
        <f>FGTS!A34</f>
        <v> 01.06.90</v>
      </c>
      <c r="B32" s="54">
        <f>FGTS!E34+FGTS!G34+FGTS!H34+FGTS!I34</f>
        <v>82078.65999999999</v>
      </c>
      <c r="C32" s="49">
        <f t="shared" si="0"/>
        <v>39</v>
      </c>
      <c r="D32" s="49">
        <f t="shared" si="2"/>
        <v>0.011640246327272726</v>
      </c>
    </row>
    <row r="33" spans="1:4" ht="11.25">
      <c r="A33" s="49" t="str">
        <f>FGTS!A35</f>
        <v> 02.07.90</v>
      </c>
      <c r="B33" s="54">
        <f>FGTS!E35+FGTS!G35+FGTS!H35+FGTS!I35</f>
        <v>148421.93000000002</v>
      </c>
      <c r="C33" s="49">
        <f t="shared" si="0"/>
        <v>39</v>
      </c>
      <c r="D33" s="49">
        <f t="shared" si="2"/>
        <v>0.021048928254545456</v>
      </c>
    </row>
    <row r="34" spans="1:4" ht="11.25">
      <c r="A34" s="49" t="str">
        <f>FGTS!A36</f>
        <v> 01.08.90</v>
      </c>
      <c r="B34" s="54">
        <f>FGTS!E36+FGTS!G36+FGTS!H36+FGTS!I36</f>
        <v>182955.25</v>
      </c>
      <c r="C34" s="49">
        <f t="shared" si="0"/>
        <v>39</v>
      </c>
      <c r="D34" s="49">
        <f t="shared" si="2"/>
        <v>0.025946380909090908</v>
      </c>
    </row>
    <row r="35" spans="1:4" ht="11.25">
      <c r="A35" s="49" t="str">
        <f>FGTS!A37</f>
        <v> 01.09.90</v>
      </c>
      <c r="B35" s="54">
        <f>FGTS!E37+FGTS!G37+FGTS!H37+FGTS!I37</f>
        <v>203446.7</v>
      </c>
      <c r="C35" s="49">
        <f t="shared" si="0"/>
        <v>39</v>
      </c>
      <c r="D35" s="49">
        <f t="shared" si="2"/>
        <v>0.02885244109090909</v>
      </c>
    </row>
    <row r="36" spans="1:4" ht="11.25">
      <c r="A36" s="49" t="str">
        <f>FGTS!A38</f>
        <v> 01.10.90</v>
      </c>
      <c r="B36" s="54">
        <f>FGTS!E38+FGTS!G38+FGTS!H38+FGTS!I38</f>
        <v>272740.34</v>
      </c>
      <c r="C36" s="49">
        <f t="shared" si="0"/>
        <v>39</v>
      </c>
      <c r="D36" s="49">
        <f t="shared" si="2"/>
        <v>0.03867953912727273</v>
      </c>
    </row>
    <row r="37" spans="1:4" ht="11.25">
      <c r="A37" s="49" t="str">
        <f>FGTS!A39</f>
        <v> 01.11.90</v>
      </c>
      <c r="B37" s="54">
        <f>FGTS!E39+FGTS!G39+FGTS!H39+FGTS!I39</f>
        <v>326760.02999999997</v>
      </c>
      <c r="C37" s="49">
        <f t="shared" si="0"/>
        <v>39</v>
      </c>
      <c r="D37" s="49">
        <f t="shared" si="2"/>
        <v>0.04634051334545454</v>
      </c>
    </row>
    <row r="38" spans="1:4" ht="11.25">
      <c r="A38" s="49" t="str">
        <f>FGTS!A40</f>
        <v> 01.12.90</v>
      </c>
      <c r="B38" s="54">
        <f>FGTS!E40+FGTS!G40+FGTS!H40+FGTS!I40</f>
        <v>453245.57</v>
      </c>
      <c r="C38" s="49">
        <f t="shared" si="0"/>
        <v>39</v>
      </c>
      <c r="D38" s="49">
        <f t="shared" si="2"/>
        <v>0.06427846265454545</v>
      </c>
    </row>
    <row r="39" spans="1:4" ht="11.25">
      <c r="A39" s="49" t="str">
        <f>FGTS!A41</f>
        <v> 02.01.91</v>
      </c>
      <c r="B39" s="54">
        <f>FGTS!E41+FGTS!G41+FGTS!H41+FGTS!I41</f>
        <v>615185.63</v>
      </c>
      <c r="C39" s="49">
        <f t="shared" si="0"/>
        <v>39</v>
      </c>
      <c r="D39" s="49">
        <f t="shared" si="2"/>
        <v>0.08724450752727272</v>
      </c>
    </row>
    <row r="40" spans="1:4" ht="11.25">
      <c r="A40" s="49" t="str">
        <f>FGTS!A42</f>
        <v> 01.02.91</v>
      </c>
      <c r="B40" s="54">
        <f>FGTS!E42+FGTS!G42+FGTS!H42+FGTS!I42</f>
        <v>776156.9199999999</v>
      </c>
      <c r="C40" s="49">
        <f t="shared" si="0"/>
        <v>39</v>
      </c>
      <c r="D40" s="49">
        <f t="shared" si="2"/>
        <v>0.11007316319999998</v>
      </c>
    </row>
    <row r="41" spans="1:4" ht="11.25">
      <c r="A41" s="49" t="str">
        <f>FGTS!A43</f>
        <v> 01.03.91</v>
      </c>
      <c r="B41" s="54">
        <f>FGTS!E43+FGTS!G43+FGTS!H43+FGTS!I43</f>
        <v>343440.64999999997</v>
      </c>
      <c r="C41" s="49">
        <f t="shared" si="0"/>
        <v>39</v>
      </c>
      <c r="D41" s="49">
        <f t="shared" si="2"/>
        <v>0.04870612854545455</v>
      </c>
    </row>
    <row r="42" spans="1:4" ht="11.25">
      <c r="A42" s="49" t="str">
        <f>FGTS!A44</f>
        <v> 01.04.91</v>
      </c>
      <c r="B42" s="54">
        <f>FGTS!E44+FGTS!G44+FGTS!H44+FGTS!I44</f>
        <v>439937.74</v>
      </c>
      <c r="C42" s="49">
        <f t="shared" si="0"/>
        <v>39</v>
      </c>
      <c r="D42" s="49">
        <f t="shared" si="2"/>
        <v>0.062391170399999994</v>
      </c>
    </row>
    <row r="43" spans="1:4" ht="11.25">
      <c r="A43" s="49" t="str">
        <f>FGTS!A45</f>
        <v> 02.05.91</v>
      </c>
      <c r="B43" s="54">
        <f>FGTS!E45+FGTS!G45+FGTS!H45+FGTS!I45</f>
        <v>504102.19999999995</v>
      </c>
      <c r="C43" s="49">
        <f t="shared" si="0"/>
        <v>39</v>
      </c>
      <c r="D43" s="49">
        <f t="shared" si="2"/>
        <v>0.07149085745454545</v>
      </c>
    </row>
    <row r="44" spans="1:4" ht="11.25">
      <c r="A44" s="49" t="str">
        <f>FGTS!A46</f>
        <v> 03.06.91</v>
      </c>
      <c r="B44" s="54">
        <f>FGTS!E46+FGTS!G46+FGTS!H46+FGTS!I46</f>
        <v>557233.7000000001</v>
      </c>
      <c r="C44" s="49">
        <f t="shared" si="0"/>
        <v>39</v>
      </c>
      <c r="D44" s="49">
        <f t="shared" si="2"/>
        <v>0.0790258701818182</v>
      </c>
    </row>
    <row r="45" spans="1:4" ht="11.25">
      <c r="A45" s="49" t="str">
        <f>FGTS!A47</f>
        <v> 10.06.91</v>
      </c>
      <c r="B45" s="54">
        <f>FGTS!E47+FGTS!G47+FGTS!H47+FGTS!I47</f>
        <v>173039.75</v>
      </c>
      <c r="C45" s="49">
        <f t="shared" si="0"/>
        <v>39</v>
      </c>
      <c r="D45" s="49">
        <f t="shared" si="2"/>
        <v>0.024540182727272725</v>
      </c>
    </row>
    <row r="46" spans="1:4" ht="11.25">
      <c r="A46" s="49" t="str">
        <f>FGTS!A48</f>
        <v> 10.07.91</v>
      </c>
      <c r="B46" s="54">
        <f>FGTS!E48+FGTS!G48+FGTS!H48+FGTS!I48</f>
        <v>704335.85</v>
      </c>
      <c r="C46" s="49">
        <f t="shared" si="0"/>
        <v>39</v>
      </c>
      <c r="D46" s="49">
        <f t="shared" si="2"/>
        <v>0.09988762963636365</v>
      </c>
    </row>
    <row r="47" spans="1:4" ht="11.25">
      <c r="A47" s="49" t="str">
        <f>FGTS!A49</f>
        <v> 12.08.91</v>
      </c>
      <c r="B47" s="54">
        <f>FGTS!E49+FGTS!G49+FGTS!H49+FGTS!I49</f>
        <v>829745.9099999999</v>
      </c>
      <c r="C47" s="49">
        <f t="shared" si="0"/>
        <v>39</v>
      </c>
      <c r="D47" s="49">
        <f t="shared" si="2"/>
        <v>0.11767305632727272</v>
      </c>
    </row>
    <row r="48" spans="1:4" ht="11.25">
      <c r="A48" s="49" t="str">
        <f>FGTS!A50</f>
        <v> 10.09.91</v>
      </c>
      <c r="B48" s="54">
        <f>FGTS!E50+FGTS!G50+FGTS!H50+FGTS!I50</f>
        <v>1117531.72</v>
      </c>
      <c r="C48" s="49">
        <f t="shared" si="0"/>
        <v>39</v>
      </c>
      <c r="D48" s="49">
        <f t="shared" si="2"/>
        <v>0.15848631665454543</v>
      </c>
    </row>
    <row r="49" spans="1:4" ht="11.25">
      <c r="A49" s="49" t="str">
        <f>FGTS!A51</f>
        <v> 10.10.91</v>
      </c>
      <c r="B49" s="54">
        <f>FGTS!E51+FGTS!G51+FGTS!H51+FGTS!I51</f>
        <v>1711369.26</v>
      </c>
      <c r="C49" s="49">
        <f t="shared" si="0"/>
        <v>39</v>
      </c>
      <c r="D49" s="49">
        <f t="shared" si="2"/>
        <v>0.24270327687272727</v>
      </c>
    </row>
    <row r="50" spans="1:4" ht="11.25">
      <c r="A50" s="49" t="str">
        <f>FGTS!A52</f>
        <v> 11.11.91</v>
      </c>
      <c r="B50" s="54">
        <f>FGTS!E52+FGTS!G52+FGTS!H52+FGTS!I52</f>
        <v>2599662.5900000003</v>
      </c>
      <c r="C50" s="49">
        <f t="shared" si="0"/>
        <v>39</v>
      </c>
      <c r="D50" s="49">
        <f t="shared" si="2"/>
        <v>0.36867942185454555</v>
      </c>
    </row>
    <row r="51" spans="1:4" ht="11.25">
      <c r="A51" s="49" t="str">
        <f>FGTS!A53</f>
        <v> 10.12.91</v>
      </c>
      <c r="B51" s="54">
        <f>FGTS!E53+FGTS!G53+FGTS!H53+FGTS!I53</f>
        <v>4181703.83</v>
      </c>
      <c r="C51" s="49">
        <f t="shared" si="0"/>
        <v>39</v>
      </c>
      <c r="D51" s="49">
        <f t="shared" si="2"/>
        <v>0.5930416340727273</v>
      </c>
    </row>
    <row r="52" spans="1:4" ht="11.25">
      <c r="A52" s="49" t="str">
        <f>FGTS!A54</f>
        <v> 10.01.92</v>
      </c>
      <c r="B52" s="54">
        <f>FGTS!E54+FGTS!G54+FGTS!H54+FGTS!I54</f>
        <v>4983241.58</v>
      </c>
      <c r="C52" s="49">
        <f t="shared" si="0"/>
        <v>39</v>
      </c>
      <c r="D52" s="49">
        <f t="shared" si="2"/>
        <v>0.7067142604363638</v>
      </c>
    </row>
    <row r="53" spans="1:4" ht="11.25">
      <c r="A53" s="49" t="str">
        <f>FGTS!A55</f>
        <v> 10.02.92</v>
      </c>
      <c r="B53" s="54">
        <f>FGTS!E55+FGTS!G55+FGTS!H55+FGTS!I55</f>
        <v>5748871.54</v>
      </c>
      <c r="C53" s="49">
        <f t="shared" si="0"/>
        <v>39</v>
      </c>
      <c r="D53" s="49">
        <f t="shared" si="2"/>
        <v>0.815294509309091</v>
      </c>
    </row>
    <row r="54" spans="1:4" ht="11.25">
      <c r="A54" s="49" t="str">
        <f>FGTS!A56</f>
        <v> 10.03.92</v>
      </c>
      <c r="B54" s="54">
        <f>FGTS!E56+FGTS!G56+FGTS!H56+FGTS!I56</f>
        <v>7084590.069999999</v>
      </c>
      <c r="C54" s="49">
        <f t="shared" si="0"/>
        <v>39</v>
      </c>
      <c r="D54" s="49">
        <f t="shared" si="2"/>
        <v>1.0047236826545454</v>
      </c>
    </row>
    <row r="55" spans="1:4" ht="11.25">
      <c r="A55" s="49" t="str">
        <f>FGTS!A57</f>
        <v> 10.04.92</v>
      </c>
      <c r="B55" s="54">
        <f>FGTS!E57+FGTS!G57+FGTS!H57+FGTS!I57</f>
        <v>10186521.74</v>
      </c>
      <c r="C55" s="49">
        <f t="shared" si="0"/>
        <v>39</v>
      </c>
      <c r="D55" s="49">
        <f t="shared" si="2"/>
        <v>1.4446339922181817</v>
      </c>
    </row>
    <row r="56" spans="1:4" ht="11.25">
      <c r="A56" s="49" t="str">
        <f>FGTS!A58</f>
        <v> 10.05.92</v>
      </c>
      <c r="B56" s="54">
        <f>FGTS!E58+FGTS!G58+FGTS!H58+FGTS!I58</f>
        <v>8582004.69</v>
      </c>
      <c r="C56" s="49">
        <f t="shared" si="0"/>
        <v>39</v>
      </c>
      <c r="D56" s="49">
        <f t="shared" si="2"/>
        <v>1.217084301490909</v>
      </c>
    </row>
    <row r="57" spans="1:4" ht="11.25">
      <c r="A57" s="49" t="str">
        <f>FGTS!A59</f>
        <v> 10.06.92</v>
      </c>
      <c r="B57" s="54">
        <f>FGTS!E59+FGTS!G59+FGTS!H59+FGTS!I59</f>
        <v>12290942.49</v>
      </c>
      <c r="C57" s="49">
        <f t="shared" si="0"/>
        <v>39</v>
      </c>
      <c r="D57" s="49">
        <f t="shared" si="2"/>
        <v>1.7430791167636364</v>
      </c>
    </row>
    <row r="58" spans="1:4" ht="11.25">
      <c r="A58" s="49" t="str">
        <f>FGTS!A60</f>
        <v> 10.07.92</v>
      </c>
      <c r="B58" s="54">
        <f>FGTS!E60+FGTS!G60+FGTS!H60+FGTS!I60</f>
        <v>14609165.98</v>
      </c>
      <c r="C58" s="49">
        <f t="shared" si="0"/>
        <v>39</v>
      </c>
      <c r="D58" s="49">
        <f t="shared" si="2"/>
        <v>2.0718453571636366</v>
      </c>
    </row>
    <row r="59" spans="1:4" ht="11.25">
      <c r="A59" s="49" t="str">
        <f>FGTS!A61</f>
        <v> 10.08.92</v>
      </c>
      <c r="B59" s="54">
        <f>FGTS!E61+FGTS!G61+FGTS!H61+FGTS!I61</f>
        <v>18439044.33</v>
      </c>
      <c r="C59" s="49">
        <f t="shared" si="0"/>
        <v>39</v>
      </c>
      <c r="D59" s="49">
        <f t="shared" si="2"/>
        <v>2.614991741345454</v>
      </c>
    </row>
    <row r="60" spans="1:4" ht="11.25">
      <c r="A60" s="49" t="str">
        <f>FGTS!A62</f>
        <v> 10.09.92</v>
      </c>
      <c r="B60" s="54">
        <f>FGTS!E62+FGTS!G62+FGTS!H62+FGTS!I62</f>
        <v>26078419.5</v>
      </c>
      <c r="C60" s="49">
        <f t="shared" si="0"/>
        <v>39</v>
      </c>
      <c r="D60" s="49">
        <f t="shared" si="2"/>
        <v>3.698394038181818</v>
      </c>
    </row>
    <row r="61" spans="1:4" ht="11.25">
      <c r="A61" s="49" t="str">
        <f>FGTS!A63</f>
        <v> 13.10.92</v>
      </c>
      <c r="B61" s="54">
        <f>FGTS!E63+FGTS!G63+FGTS!H63+FGTS!I63</f>
        <v>35001028.49</v>
      </c>
      <c r="C61" s="49">
        <f t="shared" si="0"/>
        <v>39</v>
      </c>
      <c r="D61" s="49">
        <f t="shared" si="2"/>
        <v>4.963782222218183</v>
      </c>
    </row>
    <row r="62" spans="1:4" ht="11.25">
      <c r="A62" s="49" t="str">
        <f>FGTS!A64</f>
        <v> 10.11.92</v>
      </c>
      <c r="B62" s="54">
        <f>FGTS!E64+FGTS!G64+FGTS!H64+FGTS!I64</f>
        <v>37615257.230000004</v>
      </c>
      <c r="C62" s="49">
        <f t="shared" si="0"/>
        <v>39</v>
      </c>
      <c r="D62" s="49">
        <f t="shared" si="2"/>
        <v>5.33452738898182</v>
      </c>
    </row>
    <row r="63" spans="1:4" ht="11.25">
      <c r="A63" s="49" t="str">
        <f>FGTS!A65</f>
        <v> 10.12.92</v>
      </c>
      <c r="B63" s="54">
        <f>FGTS!E65+FGTS!G65+FGTS!H65+FGTS!I65</f>
        <v>51329054.449999996</v>
      </c>
      <c r="C63" s="49">
        <f t="shared" si="0"/>
        <v>39</v>
      </c>
      <c r="D63" s="49">
        <f t="shared" si="2"/>
        <v>7.279393176545455</v>
      </c>
    </row>
    <row r="64" spans="1:4" ht="11.25">
      <c r="A64" s="49" t="str">
        <f>FGTS!A66</f>
        <v> 10.01.93</v>
      </c>
      <c r="B64" s="54">
        <f>FGTS!E66+FGTS!G66+FGTS!H66+FGTS!I66</f>
        <v>59971459.85</v>
      </c>
      <c r="C64" s="49">
        <f t="shared" si="0"/>
        <v>39</v>
      </c>
      <c r="D64" s="49">
        <f t="shared" si="2"/>
        <v>8.505043396909091</v>
      </c>
    </row>
    <row r="65" spans="1:4" ht="11.25">
      <c r="A65" s="49" t="str">
        <f>FGTS!A67</f>
        <v> 10.02.93</v>
      </c>
      <c r="B65" s="54">
        <f>FGTS!E67+FGTS!G67+FGTS!H67+FGTS!I67</f>
        <v>99739559.69</v>
      </c>
      <c r="C65" s="49">
        <f t="shared" si="0"/>
        <v>39</v>
      </c>
      <c r="D65" s="49">
        <f t="shared" si="2"/>
        <v>14.144883010581818</v>
      </c>
    </row>
    <row r="66" spans="1:4" ht="11.25">
      <c r="A66" s="49" t="str">
        <f>FGTS!A68</f>
        <v> 10.03.93</v>
      </c>
      <c r="B66" s="54">
        <f>FGTS!E68+FGTS!G68+FGTS!H68+FGTS!I68</f>
        <v>100455726.25</v>
      </c>
      <c r="C66" s="49">
        <f t="shared" si="0"/>
        <v>39</v>
      </c>
      <c r="D66" s="49">
        <f t="shared" si="2"/>
        <v>14.24644845</v>
      </c>
    </row>
    <row r="67" spans="1:4" ht="11.25">
      <c r="A67" s="49" t="str">
        <f>FGTS!A69</f>
        <v> 10.04.93</v>
      </c>
      <c r="B67" s="54">
        <f>FGTS!E69+FGTS!G69+FGTS!H69+FGTS!I69</f>
        <v>132349912.84</v>
      </c>
      <c r="C67" s="49">
        <f t="shared" si="0"/>
        <v>39</v>
      </c>
      <c r="D67" s="49">
        <f t="shared" si="2"/>
        <v>18.769624002763635</v>
      </c>
    </row>
    <row r="68" spans="1:4" ht="11.25">
      <c r="A68" s="49" t="str">
        <f>FGTS!A70</f>
        <v> 10.05.93</v>
      </c>
      <c r="B68" s="54">
        <f>FGTS!E70+FGTS!G70+FGTS!H70+FGTS!I70</f>
        <v>184356043.76999998</v>
      </c>
      <c r="C68" s="49">
        <f t="shared" si="0"/>
        <v>39</v>
      </c>
      <c r="D68" s="49">
        <f t="shared" si="2"/>
        <v>26.145038934654547</v>
      </c>
    </row>
    <row r="69" spans="1:4" ht="11.25">
      <c r="A69" s="49" t="str">
        <f>FGTS!A71</f>
        <v> 10.06.93</v>
      </c>
      <c r="B69" s="54">
        <f>FGTS!E71+FGTS!G71+FGTS!H71+FGTS!I71</f>
        <v>268905025.53000003</v>
      </c>
      <c r="C69" s="49">
        <f t="shared" si="0"/>
        <v>39</v>
      </c>
      <c r="D69" s="49">
        <f t="shared" si="2"/>
        <v>38.13562180243637</v>
      </c>
    </row>
    <row r="70" spans="1:4" ht="11.25">
      <c r="A70" s="49" t="str">
        <f>FGTS!A72</f>
        <v> 10.07.93</v>
      </c>
      <c r="B70" s="54">
        <f>FGTS!E72+FGTS!G72+FGTS!H72+FGTS!I72</f>
        <v>331305110.07</v>
      </c>
      <c r="C70" s="49">
        <f t="shared" si="0"/>
        <v>39</v>
      </c>
      <c r="D70" s="49">
        <f t="shared" si="2"/>
        <v>46.985088337200004</v>
      </c>
    </row>
    <row r="71" spans="1:4" ht="11.25">
      <c r="A71" s="49" t="str">
        <f>FGTS!A73</f>
        <v> 10.08.93</v>
      </c>
      <c r="B71" s="54">
        <f>FGTS!E73+FGTS!G73+FGTS!H73+FGTS!I73</f>
        <v>429962360.72</v>
      </c>
      <c r="C71" s="49">
        <f t="shared" si="0"/>
        <v>39</v>
      </c>
      <c r="D71" s="49">
        <f>(B71*C71%)/1000/2750</f>
        <v>60.97648024756364</v>
      </c>
    </row>
    <row r="72" spans="1:4" ht="11.25">
      <c r="A72" s="49" t="str">
        <f>FGTS!A74</f>
        <v>CONV.CRUZ.REAIS</v>
      </c>
      <c r="B72" s="54">
        <f>FGTS!E74+FGTS!G74+FGTS!H74+FGTS!I74</f>
        <v>0</v>
      </c>
      <c r="C72" s="49">
        <f t="shared" si="0"/>
        <v>39</v>
      </c>
      <c r="D72" s="49">
        <f>B72*C72%</f>
        <v>0</v>
      </c>
    </row>
    <row r="73" spans="1:4" ht="11.25">
      <c r="A73" s="49" t="str">
        <f>FGTS!A75</f>
        <v> 10.09.93</v>
      </c>
      <c r="B73" s="54">
        <f>FGTS!E75+FGTS!G75+FGTS!H75+FGTS!I75</f>
        <v>648125.98</v>
      </c>
      <c r="C73" s="49">
        <f t="shared" si="0"/>
        <v>39</v>
      </c>
      <c r="D73" s="49">
        <f aca="true" t="shared" si="3" ref="D73:D82">(B73*C73%)/2750</f>
        <v>91.91604807272726</v>
      </c>
    </row>
    <row r="74" spans="1:4" ht="11.25">
      <c r="A74" s="49" t="str">
        <f>FGTS!A76</f>
        <v> 10.10.93</v>
      </c>
      <c r="B74" s="54">
        <f>FGTS!E76+FGTS!G76+FGTS!H76+FGTS!I76</f>
        <v>926990.25</v>
      </c>
      <c r="C74" s="49">
        <f t="shared" si="0"/>
        <v>39</v>
      </c>
      <c r="D74" s="49">
        <f t="shared" si="3"/>
        <v>131.46407181818182</v>
      </c>
    </row>
    <row r="75" spans="1:4" ht="11.25">
      <c r="A75" s="49" t="str">
        <f>FGTS!A77</f>
        <v> 10.11.93</v>
      </c>
      <c r="B75" s="54">
        <f>FGTS!E77+FGTS!G77+FGTS!H77+FGTS!I77</f>
        <v>604294.01</v>
      </c>
      <c r="C75" s="49">
        <f aca="true" t="shared" si="4" ref="C75:C127">C76</f>
        <v>39</v>
      </c>
      <c r="D75" s="49">
        <f t="shared" si="3"/>
        <v>85.69987778181819</v>
      </c>
    </row>
    <row r="76" spans="1:4" ht="11.25">
      <c r="A76" s="49" t="str">
        <f>FGTS!A78</f>
        <v> 10.12.93</v>
      </c>
      <c r="B76" s="54">
        <f>FGTS!E78+FGTS!G78+FGTS!H78+FGTS!I78</f>
        <v>825583.69</v>
      </c>
      <c r="C76" s="49">
        <f t="shared" si="4"/>
        <v>39</v>
      </c>
      <c r="D76" s="49">
        <f t="shared" si="3"/>
        <v>117.08277785454544</v>
      </c>
    </row>
    <row r="77" spans="1:4" ht="11.25">
      <c r="A77" s="49" t="str">
        <f>FGTS!A79</f>
        <v> 10.01.94</v>
      </c>
      <c r="B77" s="54">
        <f>FGTS!E79+FGTS!G79+FGTS!H79+FGTS!I79</f>
        <v>1143802.71</v>
      </c>
      <c r="C77" s="49">
        <f t="shared" si="4"/>
        <v>39</v>
      </c>
      <c r="D77" s="49">
        <f t="shared" si="3"/>
        <v>162.2120206909091</v>
      </c>
    </row>
    <row r="78" spans="1:4" ht="11.25">
      <c r="A78" s="49" t="str">
        <f>FGTS!A80</f>
        <v> 10.02.94</v>
      </c>
      <c r="B78" s="54">
        <f>FGTS!E80+FGTS!G80+FGTS!H80+FGTS!I80</f>
        <v>2092730.41</v>
      </c>
      <c r="C78" s="49">
        <f t="shared" si="4"/>
        <v>39</v>
      </c>
      <c r="D78" s="49">
        <f t="shared" si="3"/>
        <v>296.7872217818182</v>
      </c>
    </row>
    <row r="79" spans="1:4" ht="11.25">
      <c r="A79" s="49" t="str">
        <f>FGTS!A81</f>
        <v> 10.03.94</v>
      </c>
      <c r="B79" s="54">
        <f>FGTS!E81+FGTS!G81+FGTS!H81+FGTS!I81</f>
        <v>2352227.1599999997</v>
      </c>
      <c r="C79" s="49">
        <f t="shared" si="4"/>
        <v>39</v>
      </c>
      <c r="D79" s="49">
        <f t="shared" si="3"/>
        <v>333.58857905454545</v>
      </c>
    </row>
    <row r="80" spans="1:4" ht="11.25">
      <c r="A80" s="49" t="str">
        <f>FGTS!A82</f>
        <v> 11.04.94</v>
      </c>
      <c r="B80" s="54">
        <f>FGTS!E82+FGTS!G82+FGTS!H82+FGTS!I82</f>
        <v>3670533.99</v>
      </c>
      <c r="C80" s="49">
        <f t="shared" si="4"/>
        <v>39</v>
      </c>
      <c r="D80" s="49">
        <f t="shared" si="3"/>
        <v>520.5484567636364</v>
      </c>
    </row>
    <row r="81" spans="1:4" ht="11.25">
      <c r="A81" s="49" t="str">
        <f>FGTS!A83</f>
        <v> 10.05.94</v>
      </c>
      <c r="B81" s="54">
        <f>FGTS!E83+FGTS!G83+FGTS!H83+FGTS!I83</f>
        <v>5887105.9399999995</v>
      </c>
      <c r="C81" s="49">
        <f t="shared" si="4"/>
        <v>39</v>
      </c>
      <c r="D81" s="49">
        <f t="shared" si="3"/>
        <v>834.8986605818181</v>
      </c>
    </row>
    <row r="82" spans="1:4" ht="11.25">
      <c r="A82" s="49" t="str">
        <f>FGTS!A84</f>
        <v> 10.06.94</v>
      </c>
      <c r="B82" s="54">
        <f>FGTS!E84+FGTS!G84+FGTS!H84+FGTS!I84</f>
        <v>9224263.549999999</v>
      </c>
      <c r="C82" s="49">
        <f t="shared" si="4"/>
        <v>39</v>
      </c>
      <c r="D82" s="49">
        <f t="shared" si="3"/>
        <v>1308.1682852727272</v>
      </c>
    </row>
    <row r="83" spans="1:4" ht="11.25">
      <c r="A83" s="49" t="str">
        <f>FGTS!A85</f>
        <v> 10.07.94</v>
      </c>
      <c r="B83" s="54">
        <f>FGTS!E85+FGTS!G85+FGTS!H85+FGTS!I85</f>
        <v>9660706.23</v>
      </c>
      <c r="C83" s="49">
        <f t="shared" si="4"/>
        <v>39</v>
      </c>
      <c r="D83" s="49">
        <f>(B83*C83%)/2750</f>
        <v>1370.0637926181819</v>
      </c>
    </row>
    <row r="84" spans="1:4" ht="11.25">
      <c r="A84" s="49" t="str">
        <f>FGTS!A86</f>
        <v>CONV. PARA REAIS</v>
      </c>
      <c r="B84" s="54">
        <f>FGTS!E86+FGTS!G86+FGTS!H86+FGTS!I86</f>
        <v>0</v>
      </c>
      <c r="C84" s="49">
        <f t="shared" si="4"/>
        <v>39</v>
      </c>
      <c r="D84" s="49">
        <f aca="true" t="shared" si="5" ref="D84:D139">B84*C84%</f>
        <v>0</v>
      </c>
    </row>
    <row r="85" spans="1:4" ht="11.25">
      <c r="A85" s="49" t="str">
        <f>FGTS!A87</f>
        <v> 10.08.94</v>
      </c>
      <c r="B85" s="54">
        <f>FGTS!E87+FGTS!G87+FGTS!H87+FGTS!I87</f>
        <v>722.13</v>
      </c>
      <c r="C85" s="49">
        <f t="shared" si="4"/>
        <v>39</v>
      </c>
      <c r="D85" s="49">
        <f t="shared" si="5"/>
        <v>281.6307</v>
      </c>
    </row>
    <row r="86" spans="1:4" ht="11.25">
      <c r="A86" s="49" t="str">
        <f>FGTS!A88</f>
        <v> 12.09.94</v>
      </c>
      <c r="B86" s="54">
        <f>FGTS!E88+FGTS!G88+FGTS!H88+FGTS!I88</f>
        <v>507.41999999999996</v>
      </c>
      <c r="C86" s="49">
        <f t="shared" si="4"/>
        <v>39</v>
      </c>
      <c r="D86" s="49">
        <f t="shared" si="5"/>
        <v>197.8938</v>
      </c>
    </row>
    <row r="87" spans="1:4" ht="11.25">
      <c r="A87" s="49" t="str">
        <f>FGTS!A89</f>
        <v> 10.10.94</v>
      </c>
      <c r="B87" s="54">
        <f>FGTS!E89+FGTS!G89+FGTS!H89+FGTS!I89</f>
        <v>510.71</v>
      </c>
      <c r="C87" s="49">
        <f t="shared" si="4"/>
        <v>39</v>
      </c>
      <c r="D87" s="49">
        <f t="shared" si="5"/>
        <v>199.1769</v>
      </c>
    </row>
    <row r="88" spans="1:4" ht="11.25">
      <c r="A88" s="49" t="str">
        <f>FGTS!A90</f>
        <v> 10.11.94</v>
      </c>
      <c r="B88" s="54">
        <f>FGTS!E90+FGTS!G90+FGTS!H90+FGTS!I90</f>
        <v>611.4</v>
      </c>
      <c r="C88" s="49">
        <f t="shared" si="4"/>
        <v>39</v>
      </c>
      <c r="D88" s="49">
        <f t="shared" si="5"/>
        <v>238.446</v>
      </c>
    </row>
    <row r="89" spans="1:4" ht="11.25">
      <c r="A89" s="49" t="str">
        <f>FGTS!A91</f>
        <v> 12.12.94</v>
      </c>
      <c r="B89" s="54">
        <f>FGTS!E91+FGTS!G91+FGTS!H91+FGTS!I91</f>
        <v>735.4000000000001</v>
      </c>
      <c r="C89" s="49">
        <f t="shared" si="4"/>
        <v>39</v>
      </c>
      <c r="D89" s="49">
        <f t="shared" si="5"/>
        <v>286.80600000000004</v>
      </c>
    </row>
    <row r="90" spans="1:4" ht="11.25">
      <c r="A90" s="49" t="str">
        <f>FGTS!A92</f>
        <v> 10.01.95</v>
      </c>
      <c r="B90" s="54">
        <f>FGTS!E92+FGTS!G92+FGTS!H92+FGTS!I92</f>
        <v>652.09</v>
      </c>
      <c r="C90" s="49">
        <f t="shared" si="4"/>
        <v>39</v>
      </c>
      <c r="D90" s="49">
        <f t="shared" si="5"/>
        <v>254.31510000000003</v>
      </c>
    </row>
    <row r="91" spans="1:4" ht="11.25">
      <c r="A91" s="49" t="str">
        <f>FGTS!A93</f>
        <v> 10.02.95</v>
      </c>
      <c r="B91" s="54">
        <f>FGTS!E93+FGTS!G93+FGTS!H93+FGTS!I93</f>
        <v>651.99</v>
      </c>
      <c r="C91" s="49">
        <f t="shared" si="4"/>
        <v>39</v>
      </c>
      <c r="D91" s="49">
        <f t="shared" si="5"/>
        <v>254.2761</v>
      </c>
    </row>
    <row r="92" spans="1:4" ht="11.25">
      <c r="A92" s="49" t="str">
        <f>FGTS!A94</f>
        <v> 10.03.95</v>
      </c>
      <c r="B92" s="54">
        <f>FGTS!E94+FGTS!G94+FGTS!H94+FGTS!I94</f>
        <v>344.4</v>
      </c>
      <c r="C92" s="49">
        <f t="shared" si="4"/>
        <v>39</v>
      </c>
      <c r="D92" s="49">
        <f t="shared" si="5"/>
        <v>134.316</v>
      </c>
    </row>
    <row r="93" spans="1:4" ht="11.25">
      <c r="A93" s="49" t="str">
        <f>FGTS!A95</f>
        <v> 10.04.95</v>
      </c>
      <c r="B93" s="54">
        <f>FGTS!E95+FGTS!G95+FGTS!H95+FGTS!I95</f>
        <v>741.29</v>
      </c>
      <c r="C93" s="49">
        <f t="shared" si="4"/>
        <v>39</v>
      </c>
      <c r="D93" s="49">
        <f t="shared" si="5"/>
        <v>289.1031</v>
      </c>
    </row>
    <row r="94" spans="1:4" ht="11.25">
      <c r="A94" s="49" t="str">
        <f>FGTS!A96</f>
        <v>10.05.95</v>
      </c>
      <c r="B94" s="54">
        <f>FGTS!E96+FGTS!G96+FGTS!H96+FGTS!I96</f>
        <v>652.68</v>
      </c>
      <c r="C94" s="49">
        <f t="shared" si="4"/>
        <v>39</v>
      </c>
      <c r="D94" s="49">
        <f t="shared" si="5"/>
        <v>254.5452</v>
      </c>
    </row>
    <row r="95" spans="1:4" ht="11.25">
      <c r="A95" s="49" t="str">
        <f>FGTS!A97</f>
        <v> 10.06.95</v>
      </c>
      <c r="B95" s="54">
        <f>FGTS!E97+FGTS!G97+FGTS!H97+FGTS!I97</f>
        <v>690.82</v>
      </c>
      <c r="C95" s="49">
        <f t="shared" si="4"/>
        <v>39</v>
      </c>
      <c r="D95" s="49">
        <f t="shared" si="5"/>
        <v>269.4198</v>
      </c>
    </row>
    <row r="96" spans="1:4" ht="11.25">
      <c r="A96" s="49" t="str">
        <f>FGTS!A98</f>
        <v>12.07.95</v>
      </c>
      <c r="B96" s="54">
        <f>FGTS!E98+FGTS!G98+FGTS!H98+FGTS!I98</f>
        <v>578.71</v>
      </c>
      <c r="C96" s="49">
        <f t="shared" si="4"/>
        <v>39</v>
      </c>
      <c r="D96" s="49">
        <f t="shared" si="5"/>
        <v>225.69690000000003</v>
      </c>
    </row>
    <row r="97" spans="1:4" ht="11.25">
      <c r="A97" s="49" t="str">
        <f>FGTS!A99</f>
        <v>10.08.95</v>
      </c>
      <c r="B97" s="54">
        <f>FGTS!E99+FGTS!G99+FGTS!H99+FGTS!I99</f>
        <v>709.51</v>
      </c>
      <c r="C97" s="49">
        <f t="shared" si="4"/>
        <v>39</v>
      </c>
      <c r="D97" s="49">
        <f t="shared" si="5"/>
        <v>276.7089</v>
      </c>
    </row>
    <row r="98" spans="1:4" ht="11.25">
      <c r="A98" s="49" t="str">
        <f>FGTS!A100</f>
        <v>10.09.95</v>
      </c>
      <c r="B98" s="54">
        <f>FGTS!E100+FGTS!G100+FGTS!H100+FGTS!I100</f>
        <v>508.86</v>
      </c>
      <c r="C98" s="49">
        <f t="shared" si="4"/>
        <v>39</v>
      </c>
      <c r="D98" s="49">
        <f t="shared" si="5"/>
        <v>198.45540000000003</v>
      </c>
    </row>
    <row r="99" spans="1:4" ht="11.25">
      <c r="A99" s="49" t="str">
        <f>FGTS!A101</f>
        <v>11.10.95</v>
      </c>
      <c r="B99" s="54">
        <f>FGTS!E101+FGTS!G101+FGTS!H101+FGTS!I101</f>
        <v>490.74</v>
      </c>
      <c r="C99" s="49">
        <f t="shared" si="4"/>
        <v>39</v>
      </c>
      <c r="D99" s="49">
        <f t="shared" si="5"/>
        <v>191.3886</v>
      </c>
    </row>
    <row r="100" spans="1:4" ht="11.25">
      <c r="A100" s="49" t="str">
        <f>FGTS!A102</f>
        <v>10.11.95</v>
      </c>
      <c r="B100" s="54">
        <f>FGTS!E102+FGTS!G102+FGTS!H102+FGTS!I102</f>
        <v>445.18</v>
      </c>
      <c r="C100" s="49">
        <f t="shared" si="4"/>
        <v>39</v>
      </c>
      <c r="D100" s="49">
        <f t="shared" si="5"/>
        <v>173.6202</v>
      </c>
    </row>
    <row r="101" spans="1:4" ht="11.25">
      <c r="A101" s="49" t="str">
        <f>FGTS!A103</f>
        <v>10.12.95</v>
      </c>
      <c r="B101" s="54">
        <f>FGTS!E103+FGTS!G103+FGTS!H103+FGTS!I103</f>
        <v>408.95</v>
      </c>
      <c r="C101" s="49">
        <f t="shared" si="4"/>
        <v>39</v>
      </c>
      <c r="D101" s="49">
        <f t="shared" si="5"/>
        <v>159.4905</v>
      </c>
    </row>
    <row r="102" spans="1:4" ht="11.25">
      <c r="A102" s="49" t="str">
        <f>FGTS!A104</f>
        <v>10.01.96</v>
      </c>
      <c r="B102" s="54">
        <f>FGTS!E104+FGTS!G104+FGTS!H104+FGTS!I104</f>
        <v>395.45</v>
      </c>
      <c r="C102" s="49">
        <f t="shared" si="4"/>
        <v>39</v>
      </c>
      <c r="D102" s="49">
        <f t="shared" si="5"/>
        <v>154.2255</v>
      </c>
    </row>
    <row r="103" spans="1:4" ht="11.25">
      <c r="A103" s="49" t="str">
        <f>FGTS!A105</f>
        <v>10.02.96</v>
      </c>
      <c r="B103" s="54">
        <f>FGTS!E105+FGTS!G105+FGTS!H105+FGTS!I105</f>
        <v>374.49</v>
      </c>
      <c r="C103" s="49">
        <f t="shared" si="4"/>
        <v>39</v>
      </c>
      <c r="D103" s="49">
        <f t="shared" si="5"/>
        <v>146.05110000000002</v>
      </c>
    </row>
    <row r="104" spans="1:4" ht="11.25">
      <c r="A104" s="49" t="str">
        <f>FGTS!A106</f>
        <v>12.03.96</v>
      </c>
      <c r="B104" s="54">
        <f>FGTS!E106+FGTS!G106+FGTS!H106+FGTS!I106</f>
        <v>317.39</v>
      </c>
      <c r="C104" s="49">
        <f t="shared" si="4"/>
        <v>39</v>
      </c>
      <c r="D104" s="49">
        <f t="shared" si="5"/>
        <v>123.7821</v>
      </c>
    </row>
    <row r="105" spans="1:4" ht="11.25">
      <c r="A105" s="49" t="str">
        <f>FGTS!A107</f>
        <v>11.04.96</v>
      </c>
      <c r="B105" s="54">
        <f>FGTS!E107+FGTS!G107+FGTS!H107+FGTS!I107</f>
        <v>288.94</v>
      </c>
      <c r="C105" s="49">
        <f t="shared" si="4"/>
        <v>39</v>
      </c>
      <c r="D105" s="49">
        <f t="shared" si="5"/>
        <v>112.6866</v>
      </c>
    </row>
    <row r="106" spans="1:4" ht="11.25">
      <c r="A106" s="49" t="str">
        <f>FGTS!A108</f>
        <v>10.05.96</v>
      </c>
      <c r="B106" s="54">
        <f>FGTS!E108+FGTS!G108+FGTS!H108+FGTS!I108</f>
        <v>257.93</v>
      </c>
      <c r="C106" s="49">
        <f t="shared" si="4"/>
        <v>39</v>
      </c>
      <c r="D106" s="49">
        <f t="shared" si="5"/>
        <v>100.59270000000001</v>
      </c>
    </row>
    <row r="107" spans="1:4" ht="11.25">
      <c r="A107" s="49" t="str">
        <f>FGTS!A109</f>
        <v>10.06.96</v>
      </c>
      <c r="B107" s="54">
        <f>FGTS!E109+FGTS!G109+FGTS!H109+FGTS!I109</f>
        <v>244.74</v>
      </c>
      <c r="C107" s="49">
        <f t="shared" si="4"/>
        <v>39</v>
      </c>
      <c r="D107" s="49">
        <f t="shared" si="5"/>
        <v>95.44860000000001</v>
      </c>
    </row>
    <row r="108" spans="1:4" ht="11.25">
      <c r="A108" s="49" t="str">
        <f>FGTS!A110</f>
        <v>10.07.96</v>
      </c>
      <c r="B108" s="54">
        <f>FGTS!E110+FGTS!G110+FGTS!H110+FGTS!I110</f>
        <v>252.24</v>
      </c>
      <c r="C108" s="49">
        <f t="shared" si="4"/>
        <v>39</v>
      </c>
      <c r="D108" s="49">
        <f t="shared" si="5"/>
        <v>98.37360000000001</v>
      </c>
    </row>
    <row r="109" spans="1:4" ht="11.25">
      <c r="A109" s="49" t="str">
        <f>FGTS!A111</f>
        <v>12.08.96</v>
      </c>
      <c r="B109" s="54">
        <f>FGTS!E111+FGTS!G111+FGTS!H111+FGTS!I111</f>
        <v>249.24</v>
      </c>
      <c r="C109" s="49">
        <f t="shared" si="4"/>
        <v>39</v>
      </c>
      <c r="D109" s="49">
        <f t="shared" si="5"/>
        <v>97.20360000000001</v>
      </c>
    </row>
    <row r="110" spans="1:4" ht="11.25">
      <c r="A110" s="49" t="str">
        <f>FGTS!A112</f>
        <v>10.09.96</v>
      </c>
      <c r="B110" s="54">
        <f>FGTS!E112+FGTS!G112+FGTS!H112+FGTS!I112</f>
        <v>261.91</v>
      </c>
      <c r="C110" s="49">
        <f t="shared" si="4"/>
        <v>39</v>
      </c>
      <c r="D110" s="49">
        <f t="shared" si="5"/>
        <v>102.1449</v>
      </c>
    </row>
    <row r="111" spans="1:4" ht="11.25">
      <c r="A111" s="49" t="str">
        <f>FGTS!A113</f>
        <v>10.10.96</v>
      </c>
      <c r="B111" s="54">
        <f>FGTS!E113+FGTS!G113+FGTS!H113+FGTS!I113</f>
        <v>273.03</v>
      </c>
      <c r="C111" s="49">
        <f t="shared" si="4"/>
        <v>39</v>
      </c>
      <c r="D111" s="49">
        <f t="shared" si="5"/>
        <v>106.48169999999999</v>
      </c>
    </row>
    <row r="112" spans="1:4" ht="11.25">
      <c r="A112" s="49" t="str">
        <f>FGTS!A114</f>
        <v>10.11.96</v>
      </c>
      <c r="B112" s="54">
        <f>FGTS!E114+FGTS!G114+FGTS!H114+FGTS!I114</f>
        <v>295.43</v>
      </c>
      <c r="C112" s="49">
        <f t="shared" si="4"/>
        <v>39</v>
      </c>
      <c r="D112" s="49">
        <f t="shared" si="5"/>
        <v>115.21770000000001</v>
      </c>
    </row>
    <row r="113" spans="1:4" ht="11.25">
      <c r="A113" s="49" t="str">
        <f>FGTS!A115</f>
        <v>10.12.96</v>
      </c>
      <c r="B113" s="54">
        <f>FGTS!E115+FGTS!G115+FGTS!H115+FGTS!I115</f>
        <v>316.81</v>
      </c>
      <c r="C113" s="49">
        <f t="shared" si="4"/>
        <v>39</v>
      </c>
      <c r="D113" s="49">
        <f t="shared" si="5"/>
        <v>123.55590000000001</v>
      </c>
    </row>
    <row r="114" spans="1:4" ht="11.25">
      <c r="A114" s="49" t="str">
        <f>FGTS!A116</f>
        <v>10.01.97</v>
      </c>
      <c r="B114" s="54">
        <f>FGTS!E116+FGTS!G116+FGTS!H116+FGTS!I116</f>
        <v>335.04</v>
      </c>
      <c r="C114" s="49">
        <f t="shared" si="4"/>
        <v>39</v>
      </c>
      <c r="D114" s="49">
        <f t="shared" si="5"/>
        <v>130.6656</v>
      </c>
    </row>
    <row r="115" spans="1:4" ht="11.25">
      <c r="A115" s="49" t="str">
        <f>FGTS!A117</f>
        <v>10.02.97</v>
      </c>
      <c r="B115" s="54">
        <f>FGTS!E117+FGTS!G117+FGTS!H117+FGTS!I117</f>
        <v>307.63</v>
      </c>
      <c r="C115" s="49">
        <f t="shared" si="4"/>
        <v>39</v>
      </c>
      <c r="D115" s="49">
        <f t="shared" si="5"/>
        <v>119.9757</v>
      </c>
    </row>
    <row r="116" spans="1:4" ht="11.25">
      <c r="A116" s="49" t="str">
        <f>FGTS!A118</f>
        <v>10.03.97</v>
      </c>
      <c r="B116" s="54">
        <f>FGTS!E118+FGTS!G118+FGTS!H118+FGTS!I118</f>
        <v>290.53</v>
      </c>
      <c r="C116" s="49">
        <f t="shared" si="4"/>
        <v>39</v>
      </c>
      <c r="D116" s="49">
        <f t="shared" si="5"/>
        <v>113.30669999999999</v>
      </c>
    </row>
    <row r="117" spans="1:4" ht="11.25">
      <c r="A117" s="49" t="str">
        <f>FGTS!A119</f>
        <v>10.04.97</v>
      </c>
      <c r="B117" s="54">
        <f>FGTS!E119+FGTS!G119+FGTS!H119+FGTS!I119</f>
        <v>286.2</v>
      </c>
      <c r="C117" s="49">
        <f t="shared" si="4"/>
        <v>39</v>
      </c>
      <c r="D117" s="49">
        <f t="shared" si="5"/>
        <v>111.618</v>
      </c>
    </row>
    <row r="118" spans="1:4" ht="11.25">
      <c r="A118" s="49" t="str">
        <f>FGTS!A120</f>
        <v>10.05.97</v>
      </c>
      <c r="B118" s="54">
        <f>FGTS!E120+FGTS!G120+FGTS!H120+FGTS!I120</f>
        <v>286.67</v>
      </c>
      <c r="C118" s="49">
        <f t="shared" si="4"/>
        <v>39</v>
      </c>
      <c r="D118" s="49">
        <f t="shared" si="5"/>
        <v>111.80130000000001</v>
      </c>
    </row>
    <row r="119" spans="1:4" ht="11.25">
      <c r="A119" s="49" t="str">
        <f>FGTS!A121</f>
        <v>10.06.97</v>
      </c>
      <c r="B119" s="54">
        <f>FGTS!E121+FGTS!G121+FGTS!H121+FGTS!I121</f>
        <v>293.61</v>
      </c>
      <c r="C119" s="49">
        <f t="shared" si="4"/>
        <v>39</v>
      </c>
      <c r="D119" s="49">
        <f t="shared" si="5"/>
        <v>114.5079</v>
      </c>
    </row>
    <row r="120" spans="1:4" ht="11.25">
      <c r="A120" s="49" t="str">
        <f>FGTS!A122</f>
        <v>10.07.97</v>
      </c>
      <c r="B120" s="54">
        <f>FGTS!E122+FGTS!G122+FGTS!H122+FGTS!I122</f>
        <v>301.72</v>
      </c>
      <c r="C120" s="49">
        <f t="shared" si="4"/>
        <v>39</v>
      </c>
      <c r="D120" s="49">
        <f t="shared" si="5"/>
        <v>117.67080000000001</v>
      </c>
    </row>
    <row r="121" spans="1:4" ht="11.25">
      <c r="A121" s="49" t="str">
        <f>FGTS!A123</f>
        <v>11.08.97</v>
      </c>
      <c r="B121" s="54">
        <f>FGTS!E123+FGTS!G123+FGTS!H123+FGTS!I123</f>
        <v>306.37</v>
      </c>
      <c r="C121" s="49">
        <f t="shared" si="4"/>
        <v>39</v>
      </c>
      <c r="D121" s="49">
        <f t="shared" si="5"/>
        <v>119.4843</v>
      </c>
    </row>
    <row r="122" spans="1:4" ht="11.25">
      <c r="A122" s="49" t="str">
        <f>FGTS!A124</f>
        <v>10.09.97</v>
      </c>
      <c r="B122" s="54">
        <f>FGTS!E124+FGTS!G124+FGTS!H124+FGTS!I124</f>
        <v>301.49</v>
      </c>
      <c r="C122" s="49">
        <f t="shared" si="4"/>
        <v>39</v>
      </c>
      <c r="D122" s="49">
        <f t="shared" si="5"/>
        <v>117.5811</v>
      </c>
    </row>
    <row r="123" spans="1:4" ht="11.25">
      <c r="A123" s="49" t="str">
        <f>FGTS!A125</f>
        <v>10.10.97</v>
      </c>
      <c r="B123" s="54">
        <f>FGTS!E125+FGTS!G125+FGTS!H125+FGTS!I125</f>
        <v>310.45</v>
      </c>
      <c r="C123" s="49">
        <f t="shared" si="4"/>
        <v>39</v>
      </c>
      <c r="D123" s="49">
        <f t="shared" si="5"/>
        <v>121.0755</v>
      </c>
    </row>
    <row r="124" spans="1:4" ht="11.25">
      <c r="A124" s="49" t="str">
        <f>FGTS!A126</f>
        <v>10.11.97</v>
      </c>
      <c r="B124" s="54">
        <f>FGTS!E126+FGTS!G126+FGTS!H126+FGTS!I126</f>
        <v>316.17</v>
      </c>
      <c r="C124" s="49">
        <f t="shared" si="4"/>
        <v>39</v>
      </c>
      <c r="D124" s="49">
        <f t="shared" si="5"/>
        <v>123.30630000000001</v>
      </c>
    </row>
    <row r="125" spans="1:4" ht="11.25">
      <c r="A125" s="49" t="str">
        <f>FGTS!A127</f>
        <v>10.12.97</v>
      </c>
      <c r="B125" s="54">
        <f>FGTS!E127+FGTS!G127+FGTS!H127+FGTS!I127</f>
        <v>566.19</v>
      </c>
      <c r="C125" s="49">
        <f t="shared" si="4"/>
        <v>39</v>
      </c>
      <c r="D125" s="49">
        <f t="shared" si="5"/>
        <v>220.81410000000002</v>
      </c>
    </row>
    <row r="126" spans="1:4" ht="11.25">
      <c r="A126" s="49" t="str">
        <f>FGTS!A128</f>
        <v>12.01.98</v>
      </c>
      <c r="B126" s="54">
        <f>FGTS!E128+FGTS!G128+FGTS!H128+FGTS!I128</f>
        <v>513.28</v>
      </c>
      <c r="C126" s="49">
        <f t="shared" si="4"/>
        <v>39</v>
      </c>
      <c r="D126" s="49">
        <f t="shared" si="5"/>
        <v>200.1792</v>
      </c>
    </row>
    <row r="127" spans="1:4" ht="11.25">
      <c r="A127" s="49" t="str">
        <f>FGTS!A129</f>
        <v>10.02.98</v>
      </c>
      <c r="B127" s="54">
        <f>FGTS!E129+FGTS!G129+FGTS!H129+FGTS!I129</f>
        <v>475.14</v>
      </c>
      <c r="C127" s="49">
        <f t="shared" si="4"/>
        <v>39</v>
      </c>
      <c r="D127" s="49">
        <f t="shared" si="5"/>
        <v>185.3046</v>
      </c>
    </row>
    <row r="128" spans="1:4" ht="11.25">
      <c r="A128" s="49" t="str">
        <f>FGTS!A130</f>
        <v>10.03.98</v>
      </c>
      <c r="B128" s="54">
        <f>FGTS!E130+FGTS!G130+FGTS!H130+FGTS!I130</f>
        <v>275.63</v>
      </c>
      <c r="C128" s="49">
        <f>C129</f>
        <v>39</v>
      </c>
      <c r="D128" s="49">
        <f t="shared" si="5"/>
        <v>107.4957</v>
      </c>
    </row>
    <row r="129" spans="1:4" ht="11.25">
      <c r="A129" s="49" t="str">
        <f>FGTS!A131</f>
        <v>10.04.98</v>
      </c>
      <c r="B129" s="54">
        <f>FGTS!E131+FGTS!G131+FGTS!H131+FGTS!I131</f>
        <v>413.76</v>
      </c>
      <c r="C129" s="49">
        <f>C130</f>
        <v>39</v>
      </c>
      <c r="D129" s="49">
        <f t="shared" si="5"/>
        <v>161.3664</v>
      </c>
    </row>
    <row r="130" spans="1:4" ht="11.25">
      <c r="A130" s="49" t="str">
        <f>FGTS!A132</f>
        <v>11.05.98</v>
      </c>
      <c r="B130" s="54">
        <f>FGTS!E132+FGTS!G132+FGTS!H132+FGTS!I132</f>
        <v>289.92</v>
      </c>
      <c r="C130" s="49">
        <v>39</v>
      </c>
      <c r="D130" s="49">
        <f t="shared" si="5"/>
        <v>113.06880000000001</v>
      </c>
    </row>
    <row r="131" spans="1:4" ht="11.25">
      <c r="A131" s="49" t="str">
        <f>FGTS!A133</f>
        <v>10.06.98</v>
      </c>
      <c r="B131" s="54">
        <f>FGTS!E133+FGTS!G133+FGTS!H133+FGTS!I133</f>
        <v>287.28</v>
      </c>
      <c r="C131" s="49">
        <f aca="true" t="shared" si="6" ref="C131:C169">C130-0.5</f>
        <v>38.5</v>
      </c>
      <c r="D131" s="49">
        <f t="shared" si="5"/>
        <v>110.60279999999999</v>
      </c>
    </row>
    <row r="132" spans="1:4" ht="11.25">
      <c r="A132" s="49" t="str">
        <f>FGTS!A134</f>
        <v>10.07.98</v>
      </c>
      <c r="B132" s="54">
        <f>FGTS!E134+FGTS!G134+FGTS!H134+FGTS!I134</f>
        <v>301.43</v>
      </c>
      <c r="C132" s="49">
        <f t="shared" si="6"/>
        <v>38</v>
      </c>
      <c r="D132" s="49">
        <f t="shared" si="5"/>
        <v>114.5434</v>
      </c>
    </row>
    <row r="133" spans="1:4" ht="11.25">
      <c r="A133" s="49" t="str">
        <f>FGTS!A135</f>
        <v>10.08.98</v>
      </c>
      <c r="B133" s="54">
        <f>FGTS!E135+FGTS!G135+FGTS!H135+FGTS!I135</f>
        <v>322.79</v>
      </c>
      <c r="C133" s="49">
        <f t="shared" si="6"/>
        <v>37.5</v>
      </c>
      <c r="D133" s="49">
        <f t="shared" si="5"/>
        <v>121.04625000000001</v>
      </c>
    </row>
    <row r="134" spans="1:4" ht="11.25">
      <c r="A134" s="49" t="str">
        <f>FGTS!A136</f>
        <v>10.09.98</v>
      </c>
      <c r="B134" s="54">
        <f>FGTS!E136+FGTS!G136+FGTS!H136+FGTS!I136</f>
        <v>270.84</v>
      </c>
      <c r="C134" s="49">
        <f t="shared" si="6"/>
        <v>37</v>
      </c>
      <c r="D134" s="49">
        <f t="shared" si="5"/>
        <v>100.21079999999999</v>
      </c>
    </row>
    <row r="135" spans="1:4" ht="11.25">
      <c r="A135" s="49" t="str">
        <f>FGTS!A137</f>
        <v>13.10.98</v>
      </c>
      <c r="B135" s="54">
        <f>FGTS!E137+FGTS!G137+FGTS!H137+FGTS!I137</f>
        <v>297.45</v>
      </c>
      <c r="C135" s="49">
        <f t="shared" si="6"/>
        <v>36.5</v>
      </c>
      <c r="D135" s="49">
        <f t="shared" si="5"/>
        <v>108.56925</v>
      </c>
    </row>
    <row r="136" spans="1:4" ht="11.25">
      <c r="A136" s="49" t="str">
        <f>FGTS!A138</f>
        <v>10.11.98</v>
      </c>
      <c r="B136" s="54">
        <f>FGTS!E138+FGTS!G138+FGTS!H138+FGTS!I138</f>
        <v>440.81</v>
      </c>
      <c r="C136" s="49">
        <f t="shared" si="6"/>
        <v>36</v>
      </c>
      <c r="D136" s="49">
        <f t="shared" si="5"/>
        <v>158.6916</v>
      </c>
    </row>
    <row r="137" spans="1:4" ht="11.25">
      <c r="A137" s="49" t="str">
        <f>FGTS!A139</f>
        <v>10.12.98</v>
      </c>
      <c r="B137" s="54">
        <f>FGTS!E139+FGTS!G139+FGTS!H139+FGTS!I139</f>
        <v>357.23</v>
      </c>
      <c r="C137" s="49">
        <f t="shared" si="6"/>
        <v>35.5</v>
      </c>
      <c r="D137" s="49">
        <f t="shared" si="5"/>
        <v>126.81665</v>
      </c>
    </row>
    <row r="138" spans="1:4" ht="11.25">
      <c r="A138" s="49" t="str">
        <f>FGTS!A140</f>
        <v>10.01.99</v>
      </c>
      <c r="B138" s="54">
        <f>FGTS!E140+FGTS!G140+FGTS!H140+FGTS!I140</f>
        <v>403.86</v>
      </c>
      <c r="C138" s="49">
        <f t="shared" si="6"/>
        <v>35</v>
      </c>
      <c r="D138" s="49">
        <f t="shared" si="5"/>
        <v>141.351</v>
      </c>
    </row>
    <row r="139" spans="1:4" ht="11.25">
      <c r="A139" s="49" t="str">
        <f>FGTS!A141</f>
        <v>10.02.99</v>
      </c>
      <c r="B139" s="54">
        <f>FGTS!E141+FGTS!G141+FGTS!H141+FGTS!I141</f>
        <v>333.22</v>
      </c>
      <c r="C139" s="49">
        <f t="shared" si="6"/>
        <v>34.5</v>
      </c>
      <c r="D139" s="49">
        <f t="shared" si="5"/>
        <v>114.9609</v>
      </c>
    </row>
    <row r="140" spans="1:4" ht="11.25">
      <c r="A140" s="49" t="str">
        <f>FGTS!A142</f>
        <v>10.03.99</v>
      </c>
      <c r="B140" s="54">
        <f>FGTS!E142+FGTS!G142+FGTS!H142+FGTS!I142</f>
        <v>442.01</v>
      </c>
      <c r="C140" s="49">
        <f t="shared" si="6"/>
        <v>34</v>
      </c>
      <c r="D140" s="49">
        <f aca="true" t="shared" si="7" ref="D140:D169">B140*C140%</f>
        <v>150.2834</v>
      </c>
    </row>
    <row r="141" spans="1:4" ht="11.25">
      <c r="A141" s="49" t="str">
        <f>FGTS!A143</f>
        <v>12.04.99</v>
      </c>
      <c r="B141" s="54">
        <f>FGTS!E143+FGTS!G143+FGTS!H143+FGTS!I143</f>
        <v>560.89</v>
      </c>
      <c r="C141" s="49">
        <f t="shared" si="6"/>
        <v>33.5</v>
      </c>
      <c r="D141" s="49">
        <f t="shared" si="7"/>
        <v>187.89815000000002</v>
      </c>
    </row>
    <row r="142" spans="1:4" ht="11.25">
      <c r="A142" s="49" t="str">
        <f>FGTS!A144</f>
        <v>10.05.99</v>
      </c>
      <c r="B142" s="54">
        <f>FGTS!E144+FGTS!G144+FGTS!H144+FGTS!I144</f>
        <v>378.86</v>
      </c>
      <c r="C142" s="49">
        <f t="shared" si="6"/>
        <v>33</v>
      </c>
      <c r="D142" s="49">
        <f t="shared" si="7"/>
        <v>125.02380000000001</v>
      </c>
    </row>
    <row r="143" spans="1:4" ht="11.25">
      <c r="A143" s="49" t="str">
        <f>FGTS!A145</f>
        <v>10.06.99</v>
      </c>
      <c r="B143" s="54">
        <f>FGTS!E145+FGTS!G145+FGTS!H145+FGTS!I145</f>
        <v>371.41</v>
      </c>
      <c r="C143" s="49">
        <f t="shared" si="6"/>
        <v>32.5</v>
      </c>
      <c r="D143" s="49">
        <f t="shared" si="7"/>
        <v>120.70825</v>
      </c>
    </row>
    <row r="144" spans="1:4" ht="11.25">
      <c r="A144" s="49" t="str">
        <f>FGTS!A146</f>
        <v>10.07.99</v>
      </c>
      <c r="B144" s="54">
        <f>FGTS!E146+FGTS!G146+FGTS!H146+FGTS!I146</f>
        <v>281.46</v>
      </c>
      <c r="C144" s="49">
        <f t="shared" si="6"/>
        <v>32</v>
      </c>
      <c r="D144" s="49">
        <f t="shared" si="7"/>
        <v>90.0672</v>
      </c>
    </row>
    <row r="145" spans="1:4" ht="11.25">
      <c r="A145" s="49" t="str">
        <f>FGTS!A147</f>
        <v>10.08.99</v>
      </c>
      <c r="B145" s="54">
        <f>FGTS!E147+FGTS!G147+FGTS!H147+FGTS!I147</f>
        <v>277.46</v>
      </c>
      <c r="C145" s="49">
        <f t="shared" si="6"/>
        <v>31.5</v>
      </c>
      <c r="D145" s="49">
        <f t="shared" si="7"/>
        <v>87.39989999999999</v>
      </c>
    </row>
    <row r="146" spans="1:4" ht="11.25">
      <c r="A146" s="49" t="str">
        <f>FGTS!A148</f>
        <v>10.09.99</v>
      </c>
      <c r="B146" s="54">
        <f>FGTS!E148+FGTS!G148+FGTS!H148+FGTS!I148</f>
        <v>280.05</v>
      </c>
      <c r="C146" s="49">
        <f t="shared" si="6"/>
        <v>31</v>
      </c>
      <c r="D146" s="49">
        <f t="shared" si="7"/>
        <v>86.8155</v>
      </c>
    </row>
    <row r="147" spans="1:4" ht="11.25">
      <c r="A147" s="49" t="str">
        <f>FGTS!A149</f>
        <v>11.10.99</v>
      </c>
      <c r="B147" s="54">
        <f>FGTS!E149+FGTS!G149+FGTS!H149+FGTS!I149</f>
        <v>273.91</v>
      </c>
      <c r="C147" s="49">
        <f t="shared" si="6"/>
        <v>30.5</v>
      </c>
      <c r="D147" s="49">
        <f t="shared" si="7"/>
        <v>83.54255</v>
      </c>
    </row>
    <row r="148" spans="1:4" ht="11.25">
      <c r="A148" s="49" t="str">
        <f>FGTS!A150</f>
        <v>10.11.99</v>
      </c>
      <c r="B148" s="54">
        <f>FGTS!E150+FGTS!G150+FGTS!H150+FGTS!I150</f>
        <v>259.57</v>
      </c>
      <c r="C148" s="49">
        <f t="shared" si="6"/>
        <v>30</v>
      </c>
      <c r="D148" s="49">
        <f t="shared" si="7"/>
        <v>77.871</v>
      </c>
    </row>
    <row r="149" spans="1:4" ht="11.25">
      <c r="A149" s="49" t="str">
        <f>FGTS!A151</f>
        <v>10.12.99</v>
      </c>
      <c r="B149" s="54">
        <f>FGTS!E151+FGTS!G151+FGTS!H151+FGTS!I151</f>
        <v>251.62</v>
      </c>
      <c r="C149" s="49">
        <f t="shared" si="6"/>
        <v>29.5</v>
      </c>
      <c r="D149" s="49">
        <f t="shared" si="7"/>
        <v>74.22789999999999</v>
      </c>
    </row>
    <row r="150" spans="1:4" ht="11.25">
      <c r="A150" s="49" t="str">
        <f>FGTS!A152</f>
        <v>10.01.00</v>
      </c>
      <c r="B150" s="54">
        <f>FGTS!E152+FGTS!G152+FGTS!H152+FGTS!I152</f>
        <v>290.14</v>
      </c>
      <c r="C150" s="49">
        <f t="shared" si="6"/>
        <v>29</v>
      </c>
      <c r="D150" s="49">
        <f t="shared" si="7"/>
        <v>84.14059999999999</v>
      </c>
    </row>
    <row r="151" spans="1:4" ht="11.25">
      <c r="A151" s="49" t="str">
        <f>FGTS!A153</f>
        <v>10.02.00</v>
      </c>
      <c r="B151" s="54">
        <f>FGTS!E153+FGTS!G153+FGTS!H153+FGTS!I153</f>
        <v>260.77</v>
      </c>
      <c r="C151" s="49">
        <f t="shared" si="6"/>
        <v>28.5</v>
      </c>
      <c r="D151" s="49">
        <f t="shared" si="7"/>
        <v>74.31944999999999</v>
      </c>
    </row>
    <row r="152" spans="1:4" ht="11.25">
      <c r="A152" s="49" t="str">
        <f>FGTS!A154</f>
        <v>10.03.00</v>
      </c>
      <c r="B152" s="54">
        <f>FGTS!E154+FGTS!G154+FGTS!H154+FGTS!I154</f>
        <v>269.29</v>
      </c>
      <c r="C152" s="49">
        <f t="shared" si="6"/>
        <v>28</v>
      </c>
      <c r="D152" s="49">
        <f t="shared" si="7"/>
        <v>75.40120000000002</v>
      </c>
    </row>
    <row r="153" spans="1:4" ht="11.25">
      <c r="A153" s="49" t="str">
        <f>FGTS!A155</f>
        <v>10.04.00</v>
      </c>
      <c r="B153" s="54">
        <f>FGTS!E155+FGTS!G155+FGTS!H155+FGTS!I155</f>
        <v>267.99</v>
      </c>
      <c r="C153" s="49">
        <f t="shared" si="6"/>
        <v>27.5</v>
      </c>
      <c r="D153" s="49">
        <f t="shared" si="7"/>
        <v>73.69725000000001</v>
      </c>
    </row>
    <row r="154" spans="1:4" ht="11.25">
      <c r="A154" s="49" t="str">
        <f>FGTS!A156</f>
        <v>10.05.00</v>
      </c>
      <c r="B154" s="54">
        <f>FGTS!E156+FGTS!G156+FGTS!H156+FGTS!I156</f>
        <v>234.04</v>
      </c>
      <c r="C154" s="49">
        <f t="shared" si="6"/>
        <v>27</v>
      </c>
      <c r="D154" s="49">
        <f t="shared" si="7"/>
        <v>63.1908</v>
      </c>
    </row>
    <row r="155" spans="1:4" ht="11.25">
      <c r="A155" s="49" t="str">
        <f>FGTS!A157</f>
        <v>10.06.00</v>
      </c>
      <c r="B155" s="54">
        <f>FGTS!E157+FGTS!G157+FGTS!H157+FGTS!I157</f>
        <v>281.14</v>
      </c>
      <c r="C155" s="49">
        <f t="shared" si="6"/>
        <v>26.5</v>
      </c>
      <c r="D155" s="49">
        <f t="shared" si="7"/>
        <v>74.5021</v>
      </c>
    </row>
    <row r="156" spans="1:4" ht="11.25">
      <c r="A156" s="49" t="str">
        <f>FGTS!A158</f>
        <v>10.07.00</v>
      </c>
      <c r="B156" s="54">
        <f>FGTS!E158+FGTS!G158+FGTS!H158+FGTS!I158</f>
        <v>269.61</v>
      </c>
      <c r="C156" s="49">
        <f t="shared" si="6"/>
        <v>26</v>
      </c>
      <c r="D156" s="49">
        <f t="shared" si="7"/>
        <v>70.0986</v>
      </c>
    </row>
    <row r="157" spans="1:4" ht="11.25">
      <c r="A157" s="49" t="str">
        <f>FGTS!A159</f>
        <v>10.08.00</v>
      </c>
      <c r="B157" s="54">
        <f>FGTS!E159+FGTS!G159+FGTS!H159+FGTS!I159</f>
        <v>248.48</v>
      </c>
      <c r="C157" s="49">
        <f t="shared" si="6"/>
        <v>25.5</v>
      </c>
      <c r="D157" s="49">
        <f t="shared" si="7"/>
        <v>63.3624</v>
      </c>
    </row>
    <row r="158" spans="1:4" ht="11.25">
      <c r="A158" s="49" t="str">
        <f>FGTS!A160</f>
        <v>10.09.00</v>
      </c>
      <c r="B158" s="54">
        <f>FGTS!E160+FGTS!G160+FGTS!H160+FGTS!I160</f>
        <v>268.77</v>
      </c>
      <c r="C158" s="49">
        <f t="shared" si="6"/>
        <v>25</v>
      </c>
      <c r="D158" s="49">
        <f t="shared" si="7"/>
        <v>67.1925</v>
      </c>
    </row>
    <row r="159" spans="1:4" ht="11.25">
      <c r="A159" s="49" t="str">
        <f>FGTS!A161</f>
        <v>10.10.00</v>
      </c>
      <c r="B159" s="54">
        <f>FGTS!E161+FGTS!G161+FGTS!H161+FGTS!I161</f>
        <v>231.73</v>
      </c>
      <c r="C159" s="49">
        <f t="shared" si="6"/>
        <v>24.5</v>
      </c>
      <c r="D159" s="49">
        <f t="shared" si="7"/>
        <v>56.773849999999996</v>
      </c>
    </row>
    <row r="160" spans="1:4" ht="11.25">
      <c r="A160" s="49" t="str">
        <f>FGTS!A162</f>
        <v>10.11.00</v>
      </c>
      <c r="B160" s="54">
        <f>FGTS!E162+FGTS!G162+FGTS!H162+FGTS!I162</f>
        <v>244.1</v>
      </c>
      <c r="C160" s="49">
        <f t="shared" si="6"/>
        <v>24</v>
      </c>
      <c r="D160" s="49">
        <f t="shared" si="7"/>
        <v>58.583999999999996</v>
      </c>
    </row>
    <row r="161" spans="1:4" ht="11.25">
      <c r="A161" s="49" t="str">
        <f>FGTS!A163</f>
        <v>11.12.00</v>
      </c>
      <c r="B161" s="54">
        <f>FGTS!E163+FGTS!G163+FGTS!H163+FGTS!I163</f>
        <v>240.89</v>
      </c>
      <c r="C161" s="49">
        <f t="shared" si="6"/>
        <v>23.5</v>
      </c>
      <c r="D161" s="49">
        <f t="shared" si="7"/>
        <v>56.60914999999999</v>
      </c>
    </row>
    <row r="162" spans="1:4" ht="11.25">
      <c r="A162" s="49" t="str">
        <f>FGTS!A164</f>
        <v>10.01.01</v>
      </c>
      <c r="B162" s="54">
        <f>FGTS!E164+FGTS!G164+FGTS!H164+FGTS!I164</f>
        <v>234.09</v>
      </c>
      <c r="C162" s="49">
        <f t="shared" si="6"/>
        <v>23</v>
      </c>
      <c r="D162" s="49">
        <f t="shared" si="7"/>
        <v>53.840700000000005</v>
      </c>
    </row>
    <row r="163" spans="1:4" ht="11.25">
      <c r="A163" s="49" t="str">
        <f>FGTS!A165</f>
        <v>10.02.01</v>
      </c>
      <c r="B163" s="54">
        <f>FGTS!E165+FGTS!G165+FGTS!H165+FGTS!I165</f>
        <v>250.72</v>
      </c>
      <c r="C163" s="49">
        <f t="shared" si="6"/>
        <v>22.5</v>
      </c>
      <c r="D163" s="49">
        <f t="shared" si="7"/>
        <v>56.412</v>
      </c>
    </row>
    <row r="164" spans="1:4" ht="11.25">
      <c r="A164" s="49" t="str">
        <f>FGTS!A166</f>
        <v>10.03.01</v>
      </c>
      <c r="B164" s="54">
        <f>FGTS!E166+FGTS!G166+FGTS!H166+FGTS!I166</f>
        <v>211.63</v>
      </c>
      <c r="C164" s="49">
        <f t="shared" si="6"/>
        <v>22</v>
      </c>
      <c r="D164" s="49">
        <f t="shared" si="7"/>
        <v>46.5586</v>
      </c>
    </row>
    <row r="165" spans="1:4" ht="11.25">
      <c r="A165" s="49" t="str">
        <f>FGTS!A167</f>
        <v>10.04.01</v>
      </c>
      <c r="B165" s="54">
        <f>FGTS!E167+FGTS!G167+FGTS!H167+FGTS!I167</f>
        <v>268.07</v>
      </c>
      <c r="C165" s="49">
        <f t="shared" si="6"/>
        <v>21.5</v>
      </c>
      <c r="D165" s="49">
        <f t="shared" si="7"/>
        <v>57.63505</v>
      </c>
    </row>
    <row r="166" spans="1:4" ht="11.25">
      <c r="A166" s="49" t="str">
        <f>FGTS!A168</f>
        <v>10.05.01</v>
      </c>
      <c r="B166" s="54">
        <f>FGTS!E168+FGTS!G168+FGTS!H168+FGTS!I168</f>
        <v>262.56</v>
      </c>
      <c r="C166" s="49">
        <f t="shared" si="6"/>
        <v>21</v>
      </c>
      <c r="D166" s="49">
        <f t="shared" si="7"/>
        <v>55.1376</v>
      </c>
    </row>
    <row r="167" spans="1:4" ht="11.25">
      <c r="A167" s="49" t="str">
        <f>FGTS!A169</f>
        <v>10.06.01</v>
      </c>
      <c r="B167" s="54">
        <f>FGTS!E169+FGTS!G169+FGTS!H169+FGTS!I169</f>
        <v>275.85</v>
      </c>
      <c r="C167" s="49">
        <f t="shared" si="6"/>
        <v>20.5</v>
      </c>
      <c r="D167" s="49">
        <f t="shared" si="7"/>
        <v>56.54925</v>
      </c>
    </row>
    <row r="168" spans="1:4" ht="11.25">
      <c r="A168" s="49" t="str">
        <f>FGTS!A170</f>
        <v>10.07.01</v>
      </c>
      <c r="B168" s="54">
        <f>FGTS!E170+FGTS!G170+FGTS!H170+FGTS!I170</f>
        <v>262.33</v>
      </c>
      <c r="C168" s="49">
        <f t="shared" si="6"/>
        <v>20</v>
      </c>
      <c r="D168" s="49">
        <f t="shared" si="7"/>
        <v>52.466</v>
      </c>
    </row>
    <row r="169" spans="1:4" ht="11.25">
      <c r="A169" s="49" t="str">
        <f>FGTS!A171</f>
        <v>10.08.01</v>
      </c>
      <c r="B169" s="54">
        <f>FGTS!E171+FGTS!G171+FGTS!H171+FGTS!I171</f>
        <v>305.18</v>
      </c>
      <c r="C169" s="49">
        <f t="shared" si="6"/>
        <v>19.5</v>
      </c>
      <c r="D169" s="49">
        <f t="shared" si="7"/>
        <v>59.5101</v>
      </c>
    </row>
    <row r="170" spans="1:4" ht="11.25">
      <c r="A170" s="49" t="str">
        <f>FGTS!A172</f>
        <v>10.09.01</v>
      </c>
      <c r="B170" s="54">
        <f>FGTS!E172+FGTS!G172+FGTS!H172+FGTS!I172</f>
        <v>349.41</v>
      </c>
      <c r="C170" s="49">
        <f>C169-0.5</f>
        <v>19</v>
      </c>
      <c r="D170" s="49">
        <f>B170*C170%</f>
        <v>66.3879</v>
      </c>
    </row>
    <row r="171" spans="1:4" ht="11.25">
      <c r="A171" s="49" t="str">
        <f>FGTS!A173</f>
        <v>10.10.01</v>
      </c>
      <c r="B171" s="54">
        <f>FGTS!E173+FGTS!G173+FGTS!H173+FGTS!I173</f>
        <v>275.33</v>
      </c>
      <c r="C171" s="49">
        <f>C170-0.5</f>
        <v>18.5</v>
      </c>
      <c r="D171" s="49">
        <f>B171*C171%</f>
        <v>50.936049999999994</v>
      </c>
    </row>
    <row r="172" spans="1:4" ht="11.25">
      <c r="A172" s="49" t="str">
        <f>FGTS!A174</f>
        <v>10.11.01</v>
      </c>
      <c r="B172" s="54">
        <f>FGTS!E174+FGTS!G174+FGTS!H174+FGTS!I174</f>
        <v>332.19</v>
      </c>
      <c r="C172" s="49">
        <f>C171-0.5</f>
        <v>18</v>
      </c>
      <c r="D172" s="49">
        <f>B172*C172%</f>
        <v>59.7942</v>
      </c>
    </row>
    <row r="173" spans="1:4" ht="11.25">
      <c r="A173" s="49" t="str">
        <f>FGTS!A175</f>
        <v>10.12.01</v>
      </c>
      <c r="B173" s="54">
        <f>FGTS!E175+FGTS!G175+FGTS!H175+FGTS!I175</f>
        <v>292.26</v>
      </c>
      <c r="C173" s="49">
        <f aca="true" t="shared" si="8" ref="C173:C207">C172-0.5</f>
        <v>17.5</v>
      </c>
      <c r="D173" s="49">
        <f aca="true" t="shared" si="9" ref="D173:D207">B173*C173%</f>
        <v>51.1455</v>
      </c>
    </row>
    <row r="174" spans="1:4" ht="11.25">
      <c r="A174" s="49" t="str">
        <f>FGTS!A176</f>
        <v>10.01.02</v>
      </c>
      <c r="B174" s="54">
        <f>FGTS!E176+FGTS!G176+FGTS!H176+FGTS!I176</f>
        <v>296.67</v>
      </c>
      <c r="C174" s="49">
        <f t="shared" si="8"/>
        <v>17</v>
      </c>
      <c r="D174" s="49">
        <f t="shared" si="9"/>
        <v>50.43390000000001</v>
      </c>
    </row>
    <row r="175" spans="1:4" ht="11.25">
      <c r="A175" s="49" t="str">
        <f>FGTS!A177</f>
        <v>10.02.02</v>
      </c>
      <c r="B175" s="54">
        <f>FGTS!E177+FGTS!G177+FGTS!H177+FGTS!I177</f>
        <v>325.31</v>
      </c>
      <c r="C175" s="49">
        <f t="shared" si="8"/>
        <v>16.5</v>
      </c>
      <c r="D175" s="49">
        <f t="shared" si="9"/>
        <v>53.67615</v>
      </c>
    </row>
    <row r="176" spans="1:4" ht="11.25">
      <c r="A176" s="49" t="str">
        <f>FGTS!A178</f>
        <v>11.03.02</v>
      </c>
      <c r="B176" s="54">
        <f>FGTS!E178+FGTS!G178+FGTS!H178+FGTS!I178</f>
        <v>265.14</v>
      </c>
      <c r="C176" s="49">
        <f t="shared" si="8"/>
        <v>16</v>
      </c>
      <c r="D176" s="49">
        <f t="shared" si="9"/>
        <v>42.422399999999996</v>
      </c>
    </row>
    <row r="177" spans="1:4" ht="11.25">
      <c r="A177" s="49" t="str">
        <f>FGTS!A179</f>
        <v>10.04.02</v>
      </c>
      <c r="B177" s="54">
        <f>FGTS!E179+FGTS!G179+FGTS!H179+FGTS!I179</f>
        <v>292.78</v>
      </c>
      <c r="C177" s="49">
        <f t="shared" si="8"/>
        <v>15.5</v>
      </c>
      <c r="D177" s="49">
        <f t="shared" si="9"/>
        <v>45.3809</v>
      </c>
    </row>
    <row r="178" spans="1:4" ht="11.25">
      <c r="A178" s="49" t="str">
        <f>FGTS!A180</f>
        <v>10.05.02</v>
      </c>
      <c r="B178" s="54">
        <f>FGTS!E180+FGTS!G180+FGTS!H180+FGTS!I180</f>
        <v>321.47</v>
      </c>
      <c r="C178" s="49">
        <f t="shared" si="8"/>
        <v>15</v>
      </c>
      <c r="D178" s="49">
        <f t="shared" si="9"/>
        <v>48.2205</v>
      </c>
    </row>
    <row r="179" spans="1:4" ht="11.25">
      <c r="A179" s="49" t="str">
        <f>FGTS!A181</f>
        <v>10.06.02</v>
      </c>
      <c r="B179" s="54">
        <f>FGTS!E181+FGTS!G181+FGTS!H181+FGTS!I181</f>
        <v>312.29</v>
      </c>
      <c r="C179" s="49">
        <f t="shared" si="8"/>
        <v>14.5</v>
      </c>
      <c r="D179" s="49">
        <f t="shared" si="9"/>
        <v>45.28205</v>
      </c>
    </row>
    <row r="180" spans="1:4" ht="11.25">
      <c r="A180" s="49" t="str">
        <f>FGTS!A182</f>
        <v>10.07.02</v>
      </c>
      <c r="B180" s="54">
        <f>FGTS!E182+FGTS!G182+FGTS!H182+FGTS!I182</f>
        <v>290.95</v>
      </c>
      <c r="C180" s="49">
        <f t="shared" si="8"/>
        <v>14</v>
      </c>
      <c r="D180" s="49">
        <f t="shared" si="9"/>
        <v>40.733000000000004</v>
      </c>
    </row>
    <row r="181" spans="1:4" ht="11.25">
      <c r="A181" s="49" t="str">
        <f>FGTS!A183</f>
        <v>12.08.02</v>
      </c>
      <c r="B181" s="54">
        <f>FGTS!E183+FGTS!G183+FGTS!H183+FGTS!I183</f>
        <v>341.76</v>
      </c>
      <c r="C181" s="49">
        <f t="shared" si="8"/>
        <v>13.5</v>
      </c>
      <c r="D181" s="49">
        <f t="shared" si="9"/>
        <v>46.1376</v>
      </c>
    </row>
    <row r="182" spans="1:4" ht="11.25">
      <c r="A182" s="49" t="str">
        <f>FGTS!A184</f>
        <v>10.09.02</v>
      </c>
      <c r="B182" s="54">
        <f>FGTS!E184+FGTS!G184+FGTS!H184+FGTS!I184</f>
        <v>336.3</v>
      </c>
      <c r="C182" s="49">
        <f t="shared" si="8"/>
        <v>13</v>
      </c>
      <c r="D182" s="49">
        <f t="shared" si="9"/>
        <v>43.719</v>
      </c>
    </row>
    <row r="183" spans="1:4" ht="11.25">
      <c r="A183" s="49" t="str">
        <f>FGTS!A185</f>
        <v>10.10.02</v>
      </c>
      <c r="B183" s="54">
        <f>FGTS!E185+FGTS!G185+FGTS!H185+FGTS!I185</f>
        <v>314.47</v>
      </c>
      <c r="C183" s="49">
        <f t="shared" si="8"/>
        <v>12.5</v>
      </c>
      <c r="D183" s="49">
        <f t="shared" si="9"/>
        <v>39.30875</v>
      </c>
    </row>
    <row r="184" spans="1:4" ht="11.25">
      <c r="A184" s="49" t="str">
        <f>FGTS!A186</f>
        <v>10.11.02</v>
      </c>
      <c r="B184" s="54">
        <f>FGTS!E186+FGTS!G186+FGTS!H186+FGTS!I186</f>
        <v>354.48</v>
      </c>
      <c r="C184" s="49">
        <f t="shared" si="8"/>
        <v>12</v>
      </c>
      <c r="D184" s="49">
        <f t="shared" si="9"/>
        <v>42.5376</v>
      </c>
    </row>
    <row r="185" spans="1:4" ht="11.25">
      <c r="A185" s="49" t="str">
        <f>FGTS!A187</f>
        <v>10.12.02</v>
      </c>
      <c r="B185" s="54">
        <f>FGTS!E187+FGTS!G187+FGTS!H187+FGTS!I187</f>
        <v>351.35</v>
      </c>
      <c r="C185" s="49">
        <f t="shared" si="8"/>
        <v>11.5</v>
      </c>
      <c r="D185" s="49">
        <f t="shared" si="9"/>
        <v>40.40525</v>
      </c>
    </row>
    <row r="186" spans="1:4" ht="11.25">
      <c r="A186" s="49" t="str">
        <f>FGTS!A188</f>
        <v>10.01.03</v>
      </c>
      <c r="B186" s="54">
        <f>FGTS!E188+FGTS!G188+FGTS!H188+FGTS!I188</f>
        <v>399.63</v>
      </c>
      <c r="C186" s="49">
        <f t="shared" si="8"/>
        <v>11</v>
      </c>
      <c r="D186" s="49">
        <f t="shared" si="9"/>
        <v>43.9593</v>
      </c>
    </row>
    <row r="187" spans="1:4" ht="11.25">
      <c r="A187" s="49" t="str">
        <f>FGTS!A189</f>
        <v>10.02.03</v>
      </c>
      <c r="B187" s="54">
        <f>FGTS!E189+FGTS!G189+FGTS!H189+FGTS!I189</f>
        <v>463.52</v>
      </c>
      <c r="C187" s="49">
        <f t="shared" si="8"/>
        <v>10.5</v>
      </c>
      <c r="D187" s="49">
        <f t="shared" si="9"/>
        <v>48.669599999999996</v>
      </c>
    </row>
    <row r="188" spans="1:4" ht="11.25">
      <c r="A188" s="49" t="str">
        <f>FGTS!A190</f>
        <v>10.03.03</v>
      </c>
      <c r="B188" s="54">
        <f>FGTS!E190+FGTS!G190+FGTS!H190+FGTS!I190</f>
        <v>431.35</v>
      </c>
      <c r="C188" s="49">
        <f t="shared" si="8"/>
        <v>10</v>
      </c>
      <c r="D188" s="49">
        <f t="shared" si="9"/>
        <v>43.135000000000005</v>
      </c>
    </row>
    <row r="189" spans="1:4" ht="11.25">
      <c r="A189" s="49" t="str">
        <f>FGTS!A191</f>
        <v>10.04.03</v>
      </c>
      <c r="B189" s="54">
        <f>FGTS!E191+FGTS!G191+FGTS!H191+FGTS!I191</f>
        <v>418.99</v>
      </c>
      <c r="C189" s="49">
        <f t="shared" si="8"/>
        <v>9.5</v>
      </c>
      <c r="D189" s="49">
        <f t="shared" si="9"/>
        <v>39.804050000000004</v>
      </c>
    </row>
    <row r="190" spans="1:4" ht="11.25">
      <c r="A190" s="49" t="str">
        <f>FGTS!A192</f>
        <v>10.05.03</v>
      </c>
      <c r="B190" s="54">
        <f>FGTS!E192+FGTS!G192+FGTS!H192+FGTS!I192</f>
        <v>442.32</v>
      </c>
      <c r="C190" s="49">
        <f t="shared" si="8"/>
        <v>9</v>
      </c>
      <c r="D190" s="49">
        <f t="shared" si="9"/>
        <v>39.8088</v>
      </c>
    </row>
    <row r="191" spans="1:4" ht="11.25">
      <c r="A191" s="49" t="str">
        <f>FGTS!A193</f>
        <v>10.06.03</v>
      </c>
      <c r="B191" s="54">
        <f>FGTS!E193+FGTS!G193+FGTS!H193+FGTS!I193</f>
        <v>469.41</v>
      </c>
      <c r="C191" s="49">
        <f t="shared" si="8"/>
        <v>8.5</v>
      </c>
      <c r="D191" s="49">
        <f t="shared" si="9"/>
        <v>39.89985000000001</v>
      </c>
    </row>
    <row r="192" spans="1:4" ht="11.25">
      <c r="A192" s="49" t="str">
        <f>FGTS!A194</f>
        <v>10.07.03</v>
      </c>
      <c r="B192" s="54">
        <f>FGTS!E194+FGTS!G194+FGTS!H194+FGTS!I194</f>
        <v>449.7</v>
      </c>
      <c r="C192" s="49">
        <f t="shared" si="8"/>
        <v>8</v>
      </c>
      <c r="D192" s="49">
        <f t="shared" si="9"/>
        <v>35.976</v>
      </c>
    </row>
    <row r="193" spans="1:4" ht="11.25">
      <c r="A193" s="49" t="str">
        <f>FGTS!A195</f>
        <v>10.08.03</v>
      </c>
      <c r="B193" s="54">
        <f>FGTS!E195+FGTS!G195+FGTS!H195+FGTS!I195</f>
        <v>519.23</v>
      </c>
      <c r="C193" s="49">
        <f t="shared" si="8"/>
        <v>7.5</v>
      </c>
      <c r="D193" s="49">
        <f t="shared" si="9"/>
        <v>38.94225</v>
      </c>
    </row>
    <row r="194" spans="1:4" ht="11.25">
      <c r="A194" s="49" t="str">
        <f>FGTS!A196</f>
        <v>10.09.03</v>
      </c>
      <c r="B194" s="54">
        <f>FGTS!E196+FGTS!G196+FGTS!H196+FGTS!I196</f>
        <v>451.99</v>
      </c>
      <c r="C194" s="49">
        <f t="shared" si="8"/>
        <v>7</v>
      </c>
      <c r="D194" s="49">
        <f t="shared" si="9"/>
        <v>31.639300000000002</v>
      </c>
    </row>
    <row r="195" spans="1:4" ht="11.25">
      <c r="A195" s="49" t="str">
        <f>FGTS!A197</f>
        <v>10.10.03</v>
      </c>
      <c r="B195" s="54">
        <f>FGTS!E197+FGTS!G197+FGTS!H197+FGTS!I197</f>
        <v>421.38</v>
      </c>
      <c r="C195" s="49">
        <f t="shared" si="8"/>
        <v>6.5</v>
      </c>
      <c r="D195" s="49">
        <f t="shared" si="9"/>
        <v>27.3897</v>
      </c>
    </row>
    <row r="196" spans="1:4" ht="11.25">
      <c r="A196" s="49" t="str">
        <f>FGTS!A198</f>
        <v>10.11.03</v>
      </c>
      <c r="B196" s="54">
        <f>FGTS!E198+FGTS!G198+FGTS!H198+FGTS!I198</f>
        <v>417.08</v>
      </c>
      <c r="C196" s="49">
        <f t="shared" si="8"/>
        <v>6</v>
      </c>
      <c r="D196" s="49">
        <f t="shared" si="9"/>
        <v>25.0248</v>
      </c>
    </row>
    <row r="197" spans="1:4" ht="11.25">
      <c r="A197" s="49" t="str">
        <f>FGTS!A199</f>
        <v>10.12.03</v>
      </c>
      <c r="B197" s="54">
        <f>FGTS!E199+FGTS!G199+FGTS!H199+FGTS!I199</f>
        <v>345.46</v>
      </c>
      <c r="C197" s="49">
        <f t="shared" si="8"/>
        <v>5.5</v>
      </c>
      <c r="D197" s="49">
        <f t="shared" si="9"/>
        <v>19.0003</v>
      </c>
    </row>
    <row r="198" spans="1:4" ht="11.25">
      <c r="A198" s="49" t="str">
        <f>FGTS!A200</f>
        <v>12.01.04</v>
      </c>
      <c r="B198" s="54">
        <f>FGTS!E200+FGTS!G200+FGTS!H200+FGTS!I200</f>
        <v>354.19</v>
      </c>
      <c r="C198" s="49">
        <f t="shared" si="8"/>
        <v>5</v>
      </c>
      <c r="D198" s="49">
        <f t="shared" si="9"/>
        <v>17.709500000000002</v>
      </c>
    </row>
    <row r="199" spans="1:4" ht="11.25">
      <c r="A199" s="49" t="str">
        <f>FGTS!A201</f>
        <v>10.02.04</v>
      </c>
      <c r="B199" s="54">
        <f>FGTS!E201+FGTS!G201+FGTS!H201+FGTS!I201</f>
        <v>323.85</v>
      </c>
      <c r="C199" s="49">
        <f t="shared" si="8"/>
        <v>4.5</v>
      </c>
      <c r="D199" s="49">
        <f t="shared" si="9"/>
        <v>14.57325</v>
      </c>
    </row>
    <row r="200" spans="1:4" ht="11.25">
      <c r="A200" s="49" t="str">
        <f>FGTS!A202</f>
        <v>10.03.04</v>
      </c>
      <c r="B200" s="54">
        <f>FGTS!E202+FGTS!G202+FGTS!H202+FGTS!I202</f>
        <v>282.1</v>
      </c>
      <c r="C200" s="49">
        <f t="shared" si="8"/>
        <v>4</v>
      </c>
      <c r="D200" s="49">
        <f t="shared" si="9"/>
        <v>11.284</v>
      </c>
    </row>
    <row r="201" spans="1:4" ht="11.25">
      <c r="A201" s="49" t="str">
        <f>FGTS!A203</f>
        <v>12.04.04</v>
      </c>
      <c r="B201" s="54">
        <f>FGTS!E203+FGTS!G203+FGTS!H203+FGTS!I203</f>
        <v>354.25</v>
      </c>
      <c r="C201" s="49">
        <f t="shared" si="8"/>
        <v>3.5</v>
      </c>
      <c r="D201" s="49">
        <f t="shared" si="9"/>
        <v>12.398750000000001</v>
      </c>
    </row>
    <row r="202" spans="1:4" ht="11.25">
      <c r="A202" s="49" t="str">
        <f>FGTS!A204</f>
        <v>10.05.04</v>
      </c>
      <c r="B202" s="54">
        <f>FGTS!E204+FGTS!G204+FGTS!H204+FGTS!I204</f>
        <v>307.89</v>
      </c>
      <c r="C202" s="49">
        <f t="shared" si="8"/>
        <v>3</v>
      </c>
      <c r="D202" s="49">
        <f t="shared" si="9"/>
        <v>9.236699999999999</v>
      </c>
    </row>
    <row r="203" spans="1:4" ht="11.25">
      <c r="A203" s="49" t="str">
        <f>FGTS!A205</f>
        <v>11.06.04</v>
      </c>
      <c r="B203" s="54">
        <f>FGTS!E205+FGTS!G205+FGTS!H205+FGTS!I205</f>
        <v>346.1</v>
      </c>
      <c r="C203" s="49">
        <f t="shared" si="8"/>
        <v>2.5</v>
      </c>
      <c r="D203" s="49">
        <f t="shared" si="9"/>
        <v>8.652500000000002</v>
      </c>
    </row>
    <row r="204" spans="1:4" ht="11.25">
      <c r="A204" s="49" t="str">
        <f>FGTS!A206</f>
        <v>12.07.04</v>
      </c>
      <c r="B204" s="54">
        <f>FGTS!E206+FGTS!G206+FGTS!H206+FGTS!I206</f>
        <v>360.04</v>
      </c>
      <c r="C204" s="49">
        <f t="shared" si="8"/>
        <v>2</v>
      </c>
      <c r="D204" s="49">
        <f t="shared" si="9"/>
        <v>7.200800000000001</v>
      </c>
    </row>
    <row r="205" spans="1:4" ht="11.25">
      <c r="A205" s="49" t="str">
        <f>FGTS!A207</f>
        <v>10.08.04</v>
      </c>
      <c r="B205" s="54">
        <f>FGTS!E207+FGTS!G207+FGTS!H207+FGTS!I207</f>
        <v>372.91</v>
      </c>
      <c r="C205" s="49">
        <f t="shared" si="8"/>
        <v>1.5</v>
      </c>
      <c r="D205" s="49">
        <f t="shared" si="9"/>
        <v>5.59365</v>
      </c>
    </row>
    <row r="206" spans="1:4" ht="11.25">
      <c r="A206" s="49" t="str">
        <f>FGTS!A208</f>
        <v>13.09.04</v>
      </c>
      <c r="B206" s="54">
        <f>FGTS!E208+FGTS!G208+FGTS!H208+FGTS!I208</f>
        <v>378.37</v>
      </c>
      <c r="C206" s="49">
        <f t="shared" si="8"/>
        <v>1</v>
      </c>
      <c r="D206" s="49">
        <f t="shared" si="9"/>
        <v>3.7837</v>
      </c>
    </row>
    <row r="207" spans="1:4" ht="11.25">
      <c r="A207" s="49" t="str">
        <f>FGTS!A209</f>
        <v>10.10.04</v>
      </c>
      <c r="B207" s="54">
        <f>FGTS!E209+FGTS!G209+FGTS!H209+FGTS!I209</f>
        <v>365.87</v>
      </c>
      <c r="C207" s="49">
        <f t="shared" si="8"/>
        <v>0.5</v>
      </c>
      <c r="D207" s="49">
        <f t="shared" si="9"/>
        <v>1.82935</v>
      </c>
    </row>
    <row r="209" ht="11.25">
      <c r="D209" s="49">
        <f>SUM(D11:D207)</f>
        <v>17794.644566643874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José Roberto Augusto Corrêa</cp:lastModifiedBy>
  <cp:lastPrinted>2004-11-08T19:22:53Z</cp:lastPrinted>
  <dcterms:created xsi:type="dcterms:W3CDTF">1998-08-12T17:06:21Z</dcterms:created>
  <dcterms:modified xsi:type="dcterms:W3CDTF">2004-12-22T13:00:57Z</dcterms:modified>
  <cp:category/>
  <cp:version/>
  <cp:contentType/>
  <cp:contentStatus/>
</cp:coreProperties>
</file>